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sdx" ContentType="application/vnd.ms-visio.drawing"/>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filterPrivacy="1" codeName="ThisWorkbook" defaultThemeVersion="124226"/>
  <xr:revisionPtr revIDLastSave="0" documentId="13_ncr:1_{63B77058-7DCF-4AA1-B146-340732713784}" xr6:coauthVersionLast="36" xr6:coauthVersionMax="36" xr10:uidLastSave="{00000000-0000-0000-0000-000000000000}"/>
  <workbookProtection workbookAlgorithmName="SHA-512" workbookHashValue="+3LQ2zaOX/DndqN9QCuIF/Cq07mXkT4fw3wbEKjD1H+PUQWwQoe4s4Q8tDAZIE25yRaiLSpT+s8UwOpsb31RiQ==" workbookSaltValue="dsojRDXKAeZEjfI6igwZqQ==" workbookSpinCount="100000" lockStructure="1"/>
  <bookViews>
    <workbookView xWindow="-120" yWindow="-120" windowWidth="20736" windowHeight="9768" activeTab="2" xr2:uid="{00000000-000D-0000-FFFF-FFFF00000000}"/>
  </bookViews>
  <sheets>
    <sheet name="Read me" sheetId="7" r:id="rId1"/>
    <sheet name="Language" sheetId="20" state="hidden" r:id="rId2"/>
    <sheet name="configuration" sheetId="5" r:id="rId3"/>
    <sheet name="configuration calculation" sheetId="6" state="hidden" r:id="rId4"/>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5" i="6" l="1"/>
  <c r="E6" i="6"/>
  <c r="D5" i="6"/>
  <c r="D5" i="5"/>
  <c r="E7" i="6" l="1"/>
  <c r="B7" i="6"/>
  <c r="B6" i="6"/>
  <c r="B5" i="6"/>
  <c r="E11" i="6" l="1"/>
  <c r="B12" i="6"/>
  <c r="B11" i="6"/>
  <c r="A12" i="6"/>
  <c r="A12" i="5"/>
  <c r="D11" i="5"/>
  <c r="A11" i="5"/>
  <c r="E10" i="6" l="1"/>
  <c r="E9" i="6"/>
  <c r="B10" i="6"/>
  <c r="B9" i="6"/>
  <c r="E21" i="6" s="1"/>
  <c r="D10" i="5"/>
  <c r="D9" i="5"/>
  <c r="D8" i="5"/>
  <c r="D7" i="5"/>
  <c r="D6" i="5"/>
  <c r="A10" i="5"/>
  <c r="A9" i="5"/>
  <c r="A8" i="5"/>
  <c r="A7" i="5"/>
  <c r="A6" i="5"/>
  <c r="A5" i="5"/>
  <c r="D11" i="6"/>
  <c r="A11" i="6"/>
  <c r="D9" i="6"/>
  <c r="A10" i="6"/>
  <c r="D10" i="6"/>
  <c r="F27" i="6" l="1"/>
  <c r="E22" i="6"/>
  <c r="D7" i="6"/>
  <c r="D17" i="5" l="1"/>
  <c r="A16" i="5"/>
  <c r="E8" i="6"/>
  <c r="F26" i="6"/>
  <c r="B8" i="6"/>
  <c r="B21" i="6" s="1"/>
  <c r="A16" i="6"/>
  <c r="A9" i="6"/>
  <c r="D8" i="6"/>
  <c r="A7" i="6"/>
  <c r="D6" i="6"/>
  <c r="D17" i="6"/>
  <c r="A17" i="6"/>
  <c r="B20" i="6" l="1"/>
  <c r="E20" i="6" s="1"/>
  <c r="E16" i="6" s="1"/>
  <c r="A1" i="5"/>
  <c r="D16" i="5"/>
  <c r="A17" i="5"/>
  <c r="D16" i="6"/>
  <c r="A2" i="5" l="1"/>
  <c r="A4" i="5"/>
  <c r="A15" i="6" l="1"/>
  <c r="A8" i="6"/>
  <c r="A6" i="6"/>
  <c r="A5" i="6"/>
  <c r="A4" i="6"/>
  <c r="A2" i="6"/>
  <c r="A1" i="6"/>
  <c r="A15" i="5"/>
  <c r="A13" i="7"/>
  <c r="A12" i="7"/>
  <c r="A18" i="7" l="1"/>
  <c r="A17" i="7"/>
  <c r="A14" i="7" l="1"/>
  <c r="A21" i="7" l="1"/>
  <c r="A20" i="7"/>
  <c r="A19" i="7"/>
  <c r="A16" i="7"/>
  <c r="A15" i="7"/>
  <c r="B25" i="6"/>
  <c r="B16" i="6" l="1"/>
  <c r="B16" i="5"/>
  <c r="B17" i="6" l="1"/>
  <c r="B17" i="5" s="1"/>
  <c r="E17" i="6"/>
  <c r="E17" i="5" s="1"/>
  <c r="E1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K1" authorId="0" shapeId="0" xr:uid="{00000000-0006-0000-0500-000001000000}">
      <text>
        <r>
          <rPr>
            <b/>
            <sz val="9"/>
            <color indexed="81"/>
            <rFont val="Tahoma"/>
            <family val="2"/>
          </rPr>
          <t>Author:</t>
        </r>
        <r>
          <rPr>
            <sz val="9"/>
            <color indexed="81"/>
            <rFont val="Tahoma"/>
            <family val="2"/>
          </rPr>
          <t xml:space="preserve">
only consider the DC loss,ignore the ripple current.</t>
        </r>
      </text>
    </comment>
    <comment ref="L1" authorId="0" shapeId="0" xr:uid="{00000000-0006-0000-0500-000002000000}">
      <text>
        <r>
          <rPr>
            <b/>
            <sz val="9"/>
            <color indexed="81"/>
            <rFont val="Tahoma"/>
            <family val="2"/>
          </rPr>
          <t>Author:</t>
        </r>
        <r>
          <rPr>
            <sz val="9"/>
            <color indexed="81"/>
            <rFont val="Tahoma"/>
            <family val="2"/>
          </rPr>
          <t xml:space="preserve">
only consider the DC loss,gnore the ripple current.</t>
        </r>
      </text>
    </comment>
  </commentList>
</comments>
</file>

<file path=xl/sharedStrings.xml><?xml version="1.0" encoding="utf-8"?>
<sst xmlns="http://schemas.openxmlformats.org/spreadsheetml/2006/main" count="166" uniqueCount="134">
  <si>
    <t>V</t>
  </si>
  <si>
    <t>KHz</t>
  </si>
  <si>
    <t>WELCOME</t>
  </si>
  <si>
    <t>Value alarm,  please check the values in these color cells.</t>
  </si>
  <si>
    <t>欢迎使用</t>
  </si>
  <si>
    <t>用户可以在此颜色单元格中直接输入参数（带滚动条的需要使用滚动条）</t>
  </si>
  <si>
    <t>此单元格中参数为计算结果，用户无法直接输入修改</t>
  </si>
  <si>
    <t>参数报警，请仔细确认该颜色单元格内参数</t>
  </si>
  <si>
    <t>Please Choose the Language / 请选择语言</t>
  </si>
  <si>
    <t>Language code</t>
  </si>
  <si>
    <t>English(code=1)</t>
  </si>
  <si>
    <t>Chinese(code=2)</t>
  </si>
  <si>
    <t>Back up (code=3)</t>
  </si>
  <si>
    <t>声明：瑞萨电子为内部工程师和客户提供强有力的设计工具来简化应用设计。但是由于外围器件的离散性，温度特性以及PCB布线等问题无法量化计算。所以该结果仅供参考，用户应以实际测试为准。</t>
  </si>
  <si>
    <t>内部保密，仅供瑞萨公司内部员工和客户使用</t>
  </si>
  <si>
    <t>This is the unlocked file, please do not send this file to customer.</t>
  </si>
  <si>
    <t>RENESAS CONFIDENTIAL, FOR RENESAS ENGINEER AND RENESAS CUSTOMER USE ONLY</t>
  </si>
  <si>
    <t>REV 1.0.0</t>
    <phoneticPr fontId="21" type="noConversion"/>
  </si>
  <si>
    <t>版本 1.0.0</t>
    <phoneticPr fontId="21" type="noConversion"/>
  </si>
  <si>
    <t>说明：此工具提供客户门级驱动能力配置，过流保护阈值设定，损耗计算和结温计算</t>
    <phoneticPr fontId="21" type="noConversion"/>
  </si>
  <si>
    <t>DRIVER BASIC CONFIGURATION</t>
    <phoneticPr fontId="21" type="noConversion"/>
  </si>
  <si>
    <t>驱动器配置</t>
    <phoneticPr fontId="21" type="noConversion"/>
  </si>
  <si>
    <t>VDD supply voltage</t>
    <phoneticPr fontId="21" type="noConversion"/>
  </si>
  <si>
    <t>Driver Part #</t>
    <phoneticPr fontId="21" type="noConversion"/>
  </si>
  <si>
    <t>驱动器编号</t>
    <phoneticPr fontId="21" type="noConversion"/>
  </si>
  <si>
    <t>VDD输入电压</t>
    <phoneticPr fontId="21" type="noConversion"/>
  </si>
  <si>
    <t>Switching Frequency</t>
    <phoneticPr fontId="21" type="noConversion"/>
  </si>
  <si>
    <t>开关频率</t>
    <phoneticPr fontId="21" type="noConversion"/>
  </si>
  <si>
    <t>Ambient temperature</t>
    <phoneticPr fontId="21" type="noConversion"/>
  </si>
  <si>
    <t>环境温度</t>
    <phoneticPr fontId="21" type="noConversion"/>
  </si>
  <si>
    <t>Thermal resistance (Junction to ambient)</t>
    <phoneticPr fontId="21" type="noConversion"/>
  </si>
  <si>
    <t>热阻（芯片结温到环境）</t>
    <phoneticPr fontId="21" type="noConversion"/>
  </si>
  <si>
    <t>Driver power loss</t>
    <phoneticPr fontId="21" type="noConversion"/>
  </si>
  <si>
    <t>芯片功耗</t>
    <phoneticPr fontId="21" type="noConversion"/>
  </si>
  <si>
    <t>IGSEL configuration</t>
    <phoneticPr fontId="21" type="noConversion"/>
  </si>
  <si>
    <t>IGSEL 配置</t>
    <phoneticPr fontId="21" type="noConversion"/>
  </si>
  <si>
    <t>IDSET 配置</t>
    <phoneticPr fontId="21" type="noConversion"/>
  </si>
  <si>
    <t>OUTH source current</t>
    <phoneticPr fontId="21" type="noConversion"/>
  </si>
  <si>
    <t>OCP trigger current</t>
    <phoneticPr fontId="21" type="noConversion"/>
  </si>
  <si>
    <t>过流保护点</t>
    <phoneticPr fontId="21" type="noConversion"/>
  </si>
  <si>
    <t>DRIVER BASIC CONFIGURATION RESULT</t>
    <phoneticPr fontId="21" type="noConversion"/>
  </si>
  <si>
    <t>驱动器配置结果</t>
    <phoneticPr fontId="21" type="noConversion"/>
  </si>
  <si>
    <t>OUTH 开通驱动电流</t>
    <phoneticPr fontId="21" type="noConversion"/>
  </si>
  <si>
    <t>C/W</t>
    <phoneticPr fontId="21" type="noConversion"/>
  </si>
  <si>
    <t>A</t>
    <phoneticPr fontId="21" type="noConversion"/>
  </si>
  <si>
    <t>W</t>
    <phoneticPr fontId="21" type="noConversion"/>
  </si>
  <si>
    <t>OUTL sink current</t>
    <phoneticPr fontId="21" type="noConversion"/>
  </si>
  <si>
    <t>OUTL 关断驱动电流</t>
    <phoneticPr fontId="21" type="noConversion"/>
  </si>
  <si>
    <t>C</t>
    <phoneticPr fontId="21" type="noConversion"/>
  </si>
  <si>
    <t>W</t>
    <phoneticPr fontId="21" type="noConversion"/>
  </si>
  <si>
    <t>Readme: This design program provide the customer to calcuuate the Gate source and sink current, OCP trigger point, power loss and junction temperature calculation.</t>
    <phoneticPr fontId="21" type="noConversion"/>
  </si>
  <si>
    <t>IDSET configuration</t>
  </si>
  <si>
    <t>Dutycycle</t>
    <phoneticPr fontId="21" type="noConversion"/>
  </si>
  <si>
    <t>占空比</t>
    <phoneticPr fontId="21" type="noConversion"/>
  </si>
  <si>
    <t>ohm</t>
    <phoneticPr fontId="21" type="noConversion"/>
  </si>
  <si>
    <t>Renesas Electronics</t>
  </si>
  <si>
    <t>瑞萨</t>
  </si>
  <si>
    <t xml:space="preserve">Disclaimer: Renesas provides this design program to help our field application engineers and  customers  select power stage components and design compensation network. However, components variation, temperature change and PCB layout could significantly affect IC performance. It remains the customers' responsibility to verify the actual circuit performance empirically.  </t>
  </si>
  <si>
    <t>User can input the values in these colored cells.</t>
  </si>
  <si>
    <t>The values in these colored cells are calculation results.</t>
  </si>
  <si>
    <t>nF</t>
  </si>
  <si>
    <t>nC</t>
  </si>
  <si>
    <t xml:space="preserve">High Side (HS) NMOS FET Gate Charge </t>
  </si>
  <si>
    <t xml:space="preserve">Low Side (LS) NMOS FET Gate Charge </t>
  </si>
  <si>
    <t>nA</t>
  </si>
  <si>
    <r>
      <t>k</t>
    </r>
    <r>
      <rPr>
        <sz val="11"/>
        <color theme="1"/>
        <rFont val="Calibri"/>
        <family val="2"/>
      </rPr>
      <t>Ω</t>
    </r>
  </si>
  <si>
    <t>Boot voltage and HS driver bias voltage</t>
  </si>
  <si>
    <t>Boot quiescent current</t>
  </si>
  <si>
    <t>dynamic resistance of boot diode</t>
  </si>
  <si>
    <r>
      <t>I</t>
    </r>
    <r>
      <rPr>
        <vertAlign val="subscript"/>
        <sz val="11"/>
        <color theme="1"/>
        <rFont val="Calibri"/>
        <family val="2"/>
        <scheme val="minor"/>
      </rPr>
      <t>HB</t>
    </r>
    <r>
      <rPr>
        <sz val="11"/>
        <color theme="1"/>
        <rFont val="Calibri"/>
        <family val="2"/>
        <scheme val="minor"/>
      </rPr>
      <t xml:space="preserve"> operating current (use datasheet charts)</t>
    </r>
  </si>
  <si>
    <t>Driver junction temperature (SOIC)</t>
  </si>
  <si>
    <t>驱动器结温 (SOIC)</t>
  </si>
  <si>
    <t>Driver junction temperature (DFN)</t>
  </si>
  <si>
    <t>驱动器结温 (DFN)</t>
  </si>
  <si>
    <r>
      <rPr>
        <b/>
        <sz val="11"/>
        <color theme="1"/>
        <rFont val="Calibri"/>
        <family val="3"/>
        <charset val="161"/>
      </rPr>
      <t>θ</t>
    </r>
    <r>
      <rPr>
        <b/>
        <sz val="11"/>
        <color theme="1"/>
        <rFont val="宋体"/>
        <family val="3"/>
        <charset val="134"/>
      </rPr>
      <t>ja</t>
    </r>
    <r>
      <rPr>
        <b/>
        <sz val="11"/>
        <color theme="1"/>
        <rFont val="宋体"/>
        <family val="3"/>
        <charset val="161"/>
      </rPr>
      <t xml:space="preserve"> (SOIC)</t>
    </r>
  </si>
  <si>
    <r>
      <rPr>
        <b/>
        <sz val="11"/>
        <color theme="1"/>
        <rFont val="Calibri"/>
        <family val="3"/>
        <charset val="161"/>
      </rPr>
      <t>θ</t>
    </r>
    <r>
      <rPr>
        <b/>
        <sz val="11"/>
        <color theme="1"/>
        <rFont val="宋体"/>
        <family val="3"/>
        <charset val="134"/>
      </rPr>
      <t>ja</t>
    </r>
    <r>
      <rPr>
        <b/>
        <sz val="11"/>
        <color theme="1"/>
        <rFont val="宋体"/>
        <family val="3"/>
        <charset val="161"/>
      </rPr>
      <t xml:space="preserve"> (DFN)</t>
    </r>
  </si>
  <si>
    <t>C</t>
  </si>
  <si>
    <t>最大允许的boot压降</t>
  </si>
  <si>
    <t>Maximum allowable boot voltage dip</t>
  </si>
  <si>
    <r>
      <t>上管Q</t>
    </r>
    <r>
      <rPr>
        <vertAlign val="subscript"/>
        <sz val="11"/>
        <color theme="1"/>
        <rFont val="Calibri"/>
        <family val="2"/>
        <scheme val="minor"/>
      </rPr>
      <t>GS</t>
    </r>
  </si>
  <si>
    <r>
      <t>下管Q</t>
    </r>
    <r>
      <rPr>
        <vertAlign val="subscript"/>
        <sz val="11"/>
        <color theme="1"/>
        <rFont val="Calibri"/>
        <family val="2"/>
        <scheme val="minor"/>
      </rPr>
      <t>GS</t>
    </r>
  </si>
  <si>
    <t>HB工作电流（使用数据表图表）</t>
  </si>
  <si>
    <t>Boot电容值</t>
  </si>
  <si>
    <t>Boot capacitor value</t>
  </si>
  <si>
    <r>
      <rPr>
        <sz val="11"/>
        <color theme="1"/>
        <rFont val="Calibri"/>
        <family val="2"/>
      </rPr>
      <t>°</t>
    </r>
    <r>
      <rPr>
        <sz val="11"/>
        <color theme="1"/>
        <rFont val="Calibri"/>
        <family val="2"/>
        <scheme val="minor"/>
      </rPr>
      <t>C</t>
    </r>
  </si>
  <si>
    <t>°C</t>
  </si>
  <si>
    <t>%</t>
  </si>
  <si>
    <t>Ω</t>
  </si>
  <si>
    <t>Internal HO pull down resistance</t>
  </si>
  <si>
    <t>internal LO pull down resistance</t>
  </si>
  <si>
    <t>A</t>
  </si>
  <si>
    <t>HIP2211</t>
  </si>
  <si>
    <t>HO pull down equivalent</t>
  </si>
  <si>
    <t>LO pull down equivalent</t>
  </si>
  <si>
    <t>HS gate-source discharge resistor (Rpdh)</t>
  </si>
  <si>
    <t>0上管GS放电电阻(Rpdh</t>
  </si>
  <si>
    <t>LS gate-source discharge resistor (Rpdl)</t>
  </si>
  <si>
    <t>下管GS放电电阻(Rpdl)</t>
  </si>
  <si>
    <t>HS gate resistor (Rgh)</t>
  </si>
  <si>
    <t>上管gate电阻(Rgh)</t>
  </si>
  <si>
    <t>LS gate resistor (Rgl)</t>
  </si>
  <si>
    <t>下管gate电阻(Rgl)</t>
  </si>
  <si>
    <t>HIP2211/10 Design Calculations</t>
  </si>
  <si>
    <t>HIP2211/10 设计工具</t>
  </si>
  <si>
    <t>Freq (kHz)</t>
  </si>
  <si>
    <t>HIP2211 IDDq (A)</t>
  </si>
  <si>
    <t>HIP2210 IDDq (A)</t>
  </si>
  <si>
    <t>Intercept</t>
  </si>
  <si>
    <t>Coefficients</t>
  </si>
  <si>
    <t>X Variable 1</t>
  </si>
  <si>
    <t>HIP2210 IDDq</t>
  </si>
  <si>
    <t>HIP2211 IDDq</t>
  </si>
  <si>
    <t>kΩ</t>
  </si>
  <si>
    <t>Dead time resistor RDT (HIP2210 only)</t>
  </si>
  <si>
    <t>Dead time电阻RDT (只限HIP2210)</t>
  </si>
  <si>
    <t>HIP2210</t>
  </si>
  <si>
    <t>IDDq</t>
  </si>
  <si>
    <t>IC quiescent</t>
  </si>
  <si>
    <t>Power loss:</t>
  </si>
  <si>
    <t>boot diode dissipation</t>
  </si>
  <si>
    <t>high side gate power</t>
  </si>
  <si>
    <t>low side gate power</t>
  </si>
  <si>
    <t>HO pull down resistor loss</t>
  </si>
  <si>
    <t>LO pull down resistor loss</t>
  </si>
  <si>
    <t>HS Rpd</t>
  </si>
  <si>
    <t>LS Rpd</t>
  </si>
  <si>
    <t>IHBq</t>
  </si>
  <si>
    <t xml:space="preserve">Maximum High Side (HS) NMOS FET Gate Charge </t>
  </si>
  <si>
    <r>
      <t>最大上管Q</t>
    </r>
    <r>
      <rPr>
        <vertAlign val="subscript"/>
        <sz val="11"/>
        <color theme="1"/>
        <rFont val="Calibri"/>
        <family val="2"/>
        <scheme val="minor"/>
      </rPr>
      <t>GS</t>
    </r>
  </si>
  <si>
    <t>Maximum HS FET gate-source leackage current</t>
  </si>
  <si>
    <t>最大上管GS漏电流</t>
  </si>
  <si>
    <t>HO/LO driver Sourcing Rdson</t>
  </si>
  <si>
    <t>HO/LO driver sinking Rdson</t>
  </si>
  <si>
    <t>2021年1月27日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</si>
</sst>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
    <numFmt numFmtId="165" formatCode="0.000_ "/>
    <numFmt numFmtId="166" formatCode="0.0"/>
  </numFmts>
  <fonts count="31">
    <font>
      <sz val="11"/>
      <color theme="1"/>
      <name val="Calibri"/>
      <family val="2"/>
      <scheme val="minor"/>
    </font>
    <font>
      <sz val="11"/>
      <color rgb="FF9C0006"/>
      <name val="Calibri"/>
      <family val="2"/>
      <charset val="134"/>
      <scheme val="minor"/>
    </font>
    <font>
      <sz val="9"/>
      <color indexed="81"/>
      <name val="Tahoma"/>
      <family val="2"/>
    </font>
    <font>
      <b/>
      <sz val="9"/>
      <color indexed="81"/>
      <name val="Tahoma"/>
      <family val="2"/>
    </font>
    <font>
      <b/>
      <sz val="10"/>
      <name val="Arial"/>
      <family val="2"/>
    </font>
    <font>
      <sz val="11"/>
      <color theme="1"/>
      <name val="Calibri"/>
      <family val="2"/>
      <scheme val="minor"/>
    </font>
    <font>
      <sz val="11"/>
      <name val="Calibri"/>
      <family val="2"/>
      <scheme val="minor"/>
    </font>
    <font>
      <sz val="11"/>
      <color rgb="FF3F3F76"/>
      <name val="Calibri"/>
      <family val="2"/>
      <charset val="134"/>
      <scheme val="minor"/>
    </font>
    <font>
      <b/>
      <sz val="11"/>
      <color rgb="FFFA7D00"/>
      <name val="Calibri"/>
      <family val="2"/>
      <charset val="134"/>
      <scheme val="minor"/>
    </font>
    <font>
      <b/>
      <sz val="11"/>
      <color rgb="FF3F3F76"/>
      <name val="Calibri"/>
      <family val="2"/>
      <scheme val="minor"/>
    </font>
    <font>
      <b/>
      <sz val="12"/>
      <color theme="1"/>
      <name val="Calibri"/>
      <family val="2"/>
      <scheme val="minor"/>
    </font>
    <font>
      <b/>
      <sz val="12"/>
      <color theme="3"/>
      <name val="Arial"/>
      <family val="2"/>
    </font>
    <font>
      <b/>
      <sz val="10"/>
      <color rgb="FF990033"/>
      <name val="Arial"/>
      <family val="2"/>
    </font>
    <font>
      <b/>
      <sz val="12"/>
      <color rgb="FF990033"/>
      <name val="Arial"/>
      <family val="2"/>
    </font>
    <font>
      <b/>
      <sz val="20"/>
      <color rgb="FFFF0000"/>
      <name val="Calibri"/>
      <family val="2"/>
      <scheme val="minor"/>
    </font>
    <font>
      <sz val="8"/>
      <color rgb="FF000000"/>
      <name val="Segoe UI"/>
      <family val="2"/>
    </font>
    <font>
      <b/>
      <sz val="10"/>
      <color theme="1"/>
      <name val="Arial"/>
      <family val="2"/>
    </font>
    <font>
      <b/>
      <sz val="10"/>
      <color rgb="FFC00000"/>
      <name val="Arial"/>
      <family val="2"/>
    </font>
    <font>
      <sz val="12"/>
      <color theme="1"/>
      <name val="Calibri"/>
      <family val="2"/>
      <scheme val="minor"/>
    </font>
    <font>
      <b/>
      <sz val="48"/>
      <color rgb="FFFF0000"/>
      <name val="Agency FB"/>
      <family val="2"/>
    </font>
    <font>
      <sz val="11"/>
      <color theme="1"/>
      <name val="Agency FB"/>
      <family val="2"/>
    </font>
    <font>
      <sz val="9"/>
      <name val="Calibri"/>
      <family val="3"/>
      <charset val="134"/>
      <scheme val="minor"/>
    </font>
    <font>
      <b/>
      <sz val="11"/>
      <color theme="1"/>
      <name val="Calibri"/>
      <family val="3"/>
      <charset val="134"/>
      <scheme val="minor"/>
    </font>
    <font>
      <b/>
      <sz val="11"/>
      <color theme="1"/>
      <name val="Calibri"/>
      <family val="3"/>
      <charset val="161"/>
    </font>
    <font>
      <b/>
      <sz val="11"/>
      <color theme="1"/>
      <name val="宋体"/>
      <family val="3"/>
      <charset val="134"/>
    </font>
    <font>
      <b/>
      <sz val="11"/>
      <color theme="1"/>
      <name val="宋体"/>
      <family val="3"/>
      <charset val="161"/>
    </font>
    <font>
      <sz val="8"/>
      <color rgb="FF000000"/>
      <name val="宋体"/>
    </font>
    <font>
      <sz val="11"/>
      <color theme="1"/>
      <name val="Calibri"/>
      <family val="2"/>
    </font>
    <font>
      <vertAlign val="subscript"/>
      <sz val="11"/>
      <color theme="1"/>
      <name val="Calibri"/>
      <family val="2"/>
      <scheme val="minor"/>
    </font>
    <font>
      <b/>
      <sz val="11"/>
      <color theme="1"/>
      <name val="Calibri"/>
      <family val="2"/>
      <scheme val="minor"/>
    </font>
    <font>
      <i/>
      <sz val="11"/>
      <color theme="1"/>
      <name val="Calibri"/>
      <family val="2"/>
      <scheme val="minor"/>
    </font>
  </fonts>
  <fills count="13">
    <fill>
      <patternFill patternType="none"/>
    </fill>
    <fill>
      <patternFill patternType="gray125"/>
    </fill>
    <fill>
      <patternFill patternType="solid">
        <fgColor rgb="FFFFC7CE"/>
      </patternFill>
    </fill>
    <fill>
      <patternFill patternType="solid">
        <fgColor rgb="FFFFFFCC"/>
      </patternFill>
    </fill>
    <fill>
      <patternFill patternType="solid">
        <fgColor theme="8" tint="0.39994506668294322"/>
        <bgColor rgb="FF66FFFF"/>
      </patternFill>
    </fill>
    <fill>
      <patternFill patternType="solid">
        <fgColor rgb="FFCCFFFF"/>
        <bgColor rgb="FF66FFFF"/>
      </patternFill>
    </fill>
    <fill>
      <gradientFill degree="90">
        <stop position="0">
          <color theme="0"/>
        </stop>
        <stop position="1">
          <color theme="0" tint="-5.0965910824915313E-2"/>
        </stop>
      </gradientFill>
    </fill>
    <fill>
      <gradientFill degree="90">
        <stop position="0">
          <color theme="0"/>
        </stop>
        <stop position="1">
          <color rgb="FF66FFFF"/>
        </stop>
      </gradientFill>
    </fill>
    <fill>
      <gradientFill degree="90">
        <stop position="0">
          <color theme="0"/>
        </stop>
        <stop position="1">
          <color rgb="FFFFFF00"/>
        </stop>
      </gradientFill>
    </fill>
    <fill>
      <patternFill patternType="solid">
        <fgColor theme="0"/>
        <bgColor indexed="64"/>
      </patternFill>
    </fill>
    <fill>
      <gradientFill type="path" left="0.5" right="0.5" top="0.5" bottom="0.5">
        <stop position="0">
          <color theme="0"/>
        </stop>
        <stop position="1">
          <color rgb="FF66FFFF"/>
        </stop>
      </gradientFill>
    </fill>
    <fill>
      <patternFill patternType="solid">
        <fgColor theme="0"/>
        <bgColor auto="1"/>
      </patternFill>
    </fill>
    <fill>
      <gradientFill degree="90">
        <stop position="0">
          <color theme="0"/>
        </stop>
        <stop position="1">
          <color theme="0"/>
        </stop>
      </gradient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5" fillId="3" borderId="9" applyNumberFormat="0" applyFont="0" applyAlignment="0" applyProtection="0"/>
    <xf numFmtId="0" fontId="7" fillId="5" borderId="0" applyNumberFormat="0" applyAlignment="0" applyProtection="0"/>
    <xf numFmtId="0" fontId="8" fillId="4" borderId="18" applyNumberFormat="0" applyAlignment="0" applyProtection="0"/>
  </cellStyleXfs>
  <cellXfs count="130">
    <xf numFmtId="0" fontId="0" fillId="0" borderId="0" xfId="0"/>
    <xf numFmtId="0" fontId="0" fillId="0" borderId="0" xfId="0" applyProtection="1"/>
    <xf numFmtId="0" fontId="0" fillId="0" borderId="0" xfId="0" applyAlignment="1" applyProtection="1"/>
    <xf numFmtId="0" fontId="0" fillId="0" borderId="5" xfId="0" applyBorder="1" applyAlignment="1" applyProtection="1"/>
    <xf numFmtId="0" fontId="0" fillId="0" borderId="1" xfId="0" applyBorder="1"/>
    <xf numFmtId="0" fontId="0" fillId="0" borderId="1" xfId="0" applyBorder="1" applyAlignment="1">
      <alignment wrapText="1"/>
    </xf>
    <xf numFmtId="0" fontId="0" fillId="0" borderId="0" xfId="0" applyAlignment="1">
      <alignment wrapText="1"/>
    </xf>
    <xf numFmtId="0" fontId="11" fillId="6" borderId="0" xfId="0" applyFont="1" applyFill="1" applyAlignment="1" applyProtection="1">
      <alignment horizontal="left"/>
      <protection hidden="1"/>
    </xf>
    <xf numFmtId="0" fontId="11" fillId="6" borderId="0" xfId="0" applyFont="1" applyFill="1" applyAlignment="1" applyProtection="1">
      <alignment horizontal="center"/>
      <protection hidden="1"/>
    </xf>
    <xf numFmtId="0" fontId="17" fillId="6" borderId="0" xfId="0" applyFont="1" applyFill="1" applyAlignment="1" applyProtection="1">
      <alignment horizontal="left"/>
      <protection hidden="1"/>
    </xf>
    <xf numFmtId="0" fontId="4" fillId="6" borderId="0" xfId="0" applyFont="1" applyFill="1" applyAlignment="1" applyProtection="1">
      <alignment horizontal="center"/>
      <protection hidden="1"/>
    </xf>
    <xf numFmtId="15" fontId="4" fillId="6" borderId="0" xfId="0" applyNumberFormat="1" applyFont="1" applyFill="1" applyAlignment="1" applyProtection="1">
      <alignment horizontal="center"/>
      <protection hidden="1"/>
    </xf>
    <xf numFmtId="0" fontId="13" fillId="6" borderId="21" xfId="0" applyFont="1" applyFill="1" applyBorder="1" applyAlignment="1" applyProtection="1">
      <alignment horizontal="center"/>
      <protection hidden="1"/>
    </xf>
    <xf numFmtId="0" fontId="16" fillId="6" borderId="22" xfId="0" applyFont="1" applyFill="1" applyBorder="1" applyAlignment="1" applyProtection="1">
      <alignment horizontal="left" wrapText="1"/>
      <protection hidden="1"/>
    </xf>
    <xf numFmtId="0" fontId="7" fillId="7" borderId="23" xfId="3" applyFill="1" applyBorder="1" applyAlignment="1" applyProtection="1">
      <alignment horizontal="center"/>
      <protection hidden="1"/>
    </xf>
    <xf numFmtId="0" fontId="0" fillId="8" borderId="23" xfId="2" applyFont="1" applyFill="1" applyBorder="1" applyAlignment="1" applyProtection="1">
      <alignment horizontal="center"/>
      <protection hidden="1"/>
    </xf>
    <xf numFmtId="0" fontId="11" fillId="9" borderId="0" xfId="0" applyFont="1" applyFill="1" applyAlignment="1">
      <alignment horizontal="center"/>
    </xf>
    <xf numFmtId="0" fontId="0" fillId="6" borderId="1" xfId="0" applyFont="1" applyFill="1" applyBorder="1" applyAlignment="1" applyProtection="1">
      <alignment horizontal="right"/>
      <protection hidden="1"/>
    </xf>
    <xf numFmtId="0" fontId="0" fillId="6" borderId="13" xfId="0" applyFont="1" applyFill="1" applyBorder="1" applyAlignment="1" applyProtection="1">
      <alignment horizontal="right"/>
      <protection hidden="1"/>
    </xf>
    <xf numFmtId="0" fontId="0" fillId="6" borderId="15" xfId="0" applyFont="1" applyFill="1" applyBorder="1" applyAlignment="1" applyProtection="1">
      <alignment horizontal="right"/>
      <protection hidden="1"/>
    </xf>
    <xf numFmtId="0" fontId="0" fillId="6" borderId="1" xfId="0" applyFont="1" applyFill="1" applyBorder="1" applyProtection="1">
      <protection hidden="1"/>
    </xf>
    <xf numFmtId="0" fontId="0" fillId="6" borderId="16" xfId="0" applyFont="1" applyFill="1" applyBorder="1" applyProtection="1">
      <protection hidden="1"/>
    </xf>
    <xf numFmtId="0" fontId="0" fillId="6" borderId="16" xfId="0" applyFont="1" applyFill="1" applyBorder="1" applyAlignment="1" applyProtection="1">
      <alignment horizontal="right"/>
      <protection hidden="1"/>
    </xf>
    <xf numFmtId="0" fontId="0" fillId="6" borderId="17" xfId="0" applyFont="1" applyFill="1" applyBorder="1" applyProtection="1">
      <protection hidden="1"/>
    </xf>
    <xf numFmtId="0" fontId="0" fillId="6" borderId="14" xfId="0" applyFont="1" applyFill="1" applyBorder="1" applyProtection="1">
      <protection hidden="1"/>
    </xf>
    <xf numFmtId="0" fontId="6" fillId="6" borderId="15" xfId="0" applyFont="1" applyFill="1" applyBorder="1" applyAlignment="1" applyProtection="1">
      <alignment horizontal="right"/>
      <protection hidden="1"/>
    </xf>
    <xf numFmtId="0" fontId="16" fillId="6" borderId="24" xfId="0" applyFont="1" applyFill="1" applyBorder="1" applyAlignment="1" applyProtection="1">
      <alignment wrapText="1"/>
      <protection hidden="1"/>
    </xf>
    <xf numFmtId="0" fontId="1" fillId="2" borderId="23" xfId="1" applyBorder="1" applyAlignment="1" applyProtection="1">
      <alignment horizontal="center"/>
      <protection hidden="1"/>
    </xf>
    <xf numFmtId="0" fontId="0" fillId="0" borderId="0" xfId="0" applyBorder="1" applyAlignment="1" applyProtection="1"/>
    <xf numFmtId="0" fontId="0" fillId="0" borderId="0" xfId="0" applyBorder="1"/>
    <xf numFmtId="0" fontId="10" fillId="0" borderId="19" xfId="0" applyFont="1" applyBorder="1" applyAlignment="1">
      <alignment horizontal="left" vertical="top"/>
    </xf>
    <xf numFmtId="0" fontId="18" fillId="0" borderId="1" xfId="0" applyFont="1" applyBorder="1" applyAlignment="1">
      <alignment horizontal="left" vertical="top"/>
    </xf>
    <xf numFmtId="0" fontId="18" fillId="0" borderId="0" xfId="0" applyFont="1" applyAlignment="1">
      <alignment horizontal="left" vertical="top"/>
    </xf>
    <xf numFmtId="0" fontId="18" fillId="0" borderId="1" xfId="0" applyFont="1" applyBorder="1" applyAlignment="1">
      <alignment horizontal="left" vertical="top" wrapText="1"/>
    </xf>
    <xf numFmtId="14" fontId="18" fillId="0" borderId="1" xfId="0" applyNumberFormat="1" applyFont="1" applyBorder="1" applyAlignment="1">
      <alignment horizontal="left" vertical="top" wrapText="1"/>
    </xf>
    <xf numFmtId="0" fontId="10" fillId="0" borderId="20" xfId="0" applyFont="1" applyBorder="1" applyAlignment="1">
      <alignment horizontal="left" vertical="top"/>
    </xf>
    <xf numFmtId="0" fontId="0" fillId="12" borderId="1" xfId="0" applyFill="1" applyBorder="1"/>
    <xf numFmtId="0" fontId="10" fillId="12" borderId="1" xfId="0" applyFont="1" applyFill="1" applyBorder="1" applyAlignment="1" applyProtection="1">
      <protection hidden="1"/>
    </xf>
    <xf numFmtId="0" fontId="0" fillId="0" borderId="1" xfId="0" applyBorder="1" applyAlignment="1">
      <alignment horizontal="left" vertical="top" wrapText="1"/>
    </xf>
    <xf numFmtId="0" fontId="0" fillId="12" borderId="1" xfId="0" applyFill="1" applyBorder="1" applyAlignment="1">
      <alignment horizontal="left" vertical="top" wrapText="1"/>
    </xf>
    <xf numFmtId="0" fontId="0" fillId="12" borderId="1" xfId="0" applyFont="1" applyFill="1" applyBorder="1" applyAlignment="1">
      <alignment horizontal="left" vertical="top" wrapText="1"/>
    </xf>
    <xf numFmtId="0" fontId="0" fillId="12" borderId="1" xfId="0" applyFont="1" applyFill="1" applyBorder="1" applyAlignment="1" applyProtection="1">
      <alignment horizontal="left" vertical="top"/>
      <protection hidden="1"/>
    </xf>
    <xf numFmtId="0" fontId="18" fillId="12" borderId="1" xfId="0" applyFont="1" applyFill="1" applyBorder="1" applyAlignment="1" applyProtection="1">
      <alignment horizontal="left" vertical="top"/>
      <protection hidden="1"/>
    </xf>
    <xf numFmtId="0" fontId="0" fillId="0" borderId="1" xfId="0" applyBorder="1" applyAlignment="1">
      <alignment vertical="top" wrapText="1"/>
    </xf>
    <xf numFmtId="0" fontId="0" fillId="0" borderId="0" xfId="0" applyAlignment="1" applyProtection="1">
      <alignment horizontal="center" vertical="center"/>
    </xf>
    <xf numFmtId="0" fontId="0" fillId="0" borderId="0" xfId="0" applyFill="1" applyBorder="1" applyAlignment="1" applyProtection="1">
      <alignment horizontal="center" vertical="center"/>
    </xf>
    <xf numFmtId="164" fontId="9" fillId="10" borderId="16" xfId="3" applyNumberFormat="1" applyFont="1" applyFill="1" applyBorder="1" applyAlignment="1" applyProtection="1">
      <alignment horizontal="center"/>
      <protection locked="0" hidden="1"/>
    </xf>
    <xf numFmtId="0" fontId="0" fillId="0" borderId="1" xfId="0" applyBorder="1" applyAlignment="1" applyProtection="1">
      <alignment horizontal="center" vertical="center"/>
    </xf>
    <xf numFmtId="49" fontId="0" fillId="6" borderId="16" xfId="0" applyNumberFormat="1" applyFont="1" applyFill="1" applyBorder="1" applyProtection="1">
      <protection hidden="1"/>
    </xf>
    <xf numFmtId="0" fontId="0" fillId="0" borderId="12" xfId="0" applyBorder="1" applyAlignment="1" applyProtection="1">
      <alignment horizontal="center" vertical="center"/>
    </xf>
    <xf numFmtId="0" fontId="0" fillId="0" borderId="16" xfId="0" applyBorder="1" applyAlignment="1" applyProtection="1">
      <alignment horizontal="center" vertical="center"/>
    </xf>
    <xf numFmtId="165" fontId="22" fillId="8" borderId="1" xfId="2" applyNumberFormat="1" applyFont="1" applyFill="1" applyBorder="1" applyAlignment="1" applyProtection="1">
      <alignment horizontal="center"/>
      <protection hidden="1"/>
    </xf>
    <xf numFmtId="0" fontId="6" fillId="6" borderId="1" xfId="0" applyFont="1" applyFill="1" applyBorder="1" applyAlignment="1" applyProtection="1">
      <alignment horizontal="right"/>
      <protection hidden="1"/>
    </xf>
    <xf numFmtId="0" fontId="0" fillId="0" borderId="1" xfId="0" applyBorder="1" applyProtection="1"/>
    <xf numFmtId="0" fontId="22" fillId="0" borderId="25" xfId="0" applyFont="1" applyBorder="1" applyAlignment="1" applyProtection="1">
      <alignment horizontal="center" vertical="center"/>
    </xf>
    <xf numFmtId="0" fontId="22" fillId="0" borderId="26" xfId="0" applyFont="1" applyFill="1" applyBorder="1" applyAlignment="1" applyProtection="1">
      <alignment horizontal="center" vertical="center"/>
    </xf>
    <xf numFmtId="0" fontId="0" fillId="0" borderId="27" xfId="0" applyBorder="1" applyAlignment="1" applyProtection="1">
      <alignment horizontal="center" vertical="center"/>
    </xf>
    <xf numFmtId="0" fontId="25" fillId="0" borderId="13" xfId="0" applyFont="1" applyBorder="1" applyAlignment="1" applyProtection="1">
      <alignment horizontal="center" vertical="center"/>
    </xf>
    <xf numFmtId="0" fontId="0" fillId="0" borderId="0" xfId="0" applyAlignment="1">
      <alignment horizontal="center" vertical="center"/>
    </xf>
    <xf numFmtId="164" fontId="9" fillId="10" borderId="1" xfId="3" applyNumberFormat="1" applyFont="1" applyFill="1" applyBorder="1" applyAlignment="1" applyProtection="1">
      <alignment horizontal="center"/>
      <protection locked="0" hidden="1"/>
    </xf>
    <xf numFmtId="49" fontId="0" fillId="6" borderId="1" xfId="0" applyNumberFormat="1" applyFont="1" applyFill="1" applyBorder="1" applyProtection="1">
      <protection hidden="1"/>
    </xf>
    <xf numFmtId="0" fontId="9" fillId="10" borderId="1" xfId="3" applyNumberFormat="1" applyFont="1" applyFill="1" applyBorder="1" applyAlignment="1" applyProtection="1">
      <alignment horizontal="center"/>
      <protection locked="0" hidden="1"/>
    </xf>
    <xf numFmtId="0" fontId="0" fillId="0" borderId="1" xfId="0" applyBorder="1" applyAlignment="1" applyProtection="1">
      <alignment horizontal="right"/>
    </xf>
    <xf numFmtId="166" fontId="0" fillId="0" borderId="26" xfId="0" applyNumberFormat="1" applyBorder="1" applyAlignment="1" applyProtection="1">
      <alignment horizontal="center" vertical="center"/>
    </xf>
    <xf numFmtId="11" fontId="0" fillId="0" borderId="26" xfId="0" applyNumberFormat="1" applyBorder="1" applyAlignment="1" applyProtection="1">
      <alignment horizontal="center" vertical="center"/>
    </xf>
    <xf numFmtId="0" fontId="0" fillId="6" borderId="1" xfId="0" applyFont="1" applyFill="1" applyBorder="1" applyAlignment="1" applyProtection="1">
      <alignment horizontal="left"/>
      <protection hidden="1"/>
    </xf>
    <xf numFmtId="0" fontId="0" fillId="6" borderId="13" xfId="0" applyFont="1" applyFill="1" applyBorder="1" applyAlignment="1" applyProtection="1">
      <alignment horizontal="left"/>
      <protection hidden="1"/>
    </xf>
    <xf numFmtId="0" fontId="0" fillId="6" borderId="16" xfId="0" applyFont="1" applyFill="1" applyBorder="1" applyAlignment="1" applyProtection="1">
      <alignment horizontal="left"/>
      <protection hidden="1"/>
    </xf>
    <xf numFmtId="0" fontId="0" fillId="6" borderId="28" xfId="0" applyFont="1" applyFill="1" applyBorder="1" applyAlignment="1" applyProtection="1">
      <alignment horizontal="right"/>
      <protection hidden="1"/>
    </xf>
    <xf numFmtId="164" fontId="9" fillId="10" borderId="29" xfId="3" applyNumberFormat="1" applyFont="1" applyFill="1" applyBorder="1" applyAlignment="1" applyProtection="1">
      <alignment horizontal="center"/>
      <protection locked="0" hidden="1"/>
    </xf>
    <xf numFmtId="49" fontId="0" fillId="6" borderId="29" xfId="0" applyNumberFormat="1" applyFont="1" applyFill="1" applyBorder="1" applyProtection="1">
      <protection hidden="1"/>
    </xf>
    <xf numFmtId="0" fontId="0" fillId="6" borderId="29" xfId="0" applyFont="1" applyFill="1" applyBorder="1" applyAlignment="1" applyProtection="1">
      <alignment horizontal="right"/>
      <protection hidden="1"/>
    </xf>
    <xf numFmtId="0" fontId="27" fillId="6" borderId="30" xfId="0" applyFont="1" applyFill="1" applyBorder="1" applyProtection="1">
      <protection hidden="1"/>
    </xf>
    <xf numFmtId="0" fontId="0" fillId="0" borderId="32" xfId="0" applyBorder="1" applyAlignment="1" applyProtection="1">
      <alignment horizontal="center" vertical="center"/>
    </xf>
    <xf numFmtId="0" fontId="0" fillId="6" borderId="33" xfId="0" applyFont="1" applyFill="1" applyBorder="1" applyProtection="1">
      <protection hidden="1"/>
    </xf>
    <xf numFmtId="0" fontId="29" fillId="0" borderId="1" xfId="0" applyFont="1" applyBorder="1" applyAlignment="1" applyProtection="1">
      <alignment horizontal="center"/>
    </xf>
    <xf numFmtId="0" fontId="0" fillId="0" borderId="1" xfId="0" applyBorder="1" applyAlignment="1" applyProtection="1">
      <alignment horizontal="center"/>
    </xf>
    <xf numFmtId="0" fontId="0" fillId="0" borderId="1" xfId="0" applyBorder="1" applyAlignment="1">
      <alignment horizontal="center" vertical="center"/>
    </xf>
    <xf numFmtId="0" fontId="0" fillId="0" borderId="0" xfId="0" applyFill="1" applyBorder="1" applyAlignment="1"/>
    <xf numFmtId="0" fontId="0" fillId="0" borderId="8" xfId="0" applyFill="1" applyBorder="1" applyAlignment="1"/>
    <xf numFmtId="0" fontId="30" fillId="0" borderId="34" xfId="0" applyFont="1" applyFill="1" applyBorder="1" applyAlignment="1">
      <alignment horizontal="center"/>
    </xf>
    <xf numFmtId="164" fontId="9" fillId="0" borderId="16" xfId="3" applyNumberFormat="1" applyFont="1" applyFill="1" applyBorder="1" applyAlignment="1" applyProtection="1">
      <alignment horizontal="center"/>
      <protection locked="0" hidden="1"/>
    </xf>
    <xf numFmtId="0" fontId="0" fillId="0" borderId="11" xfId="0" applyFont="1" applyBorder="1" applyAlignment="1" applyProtection="1">
      <alignment horizontal="center" vertical="center"/>
    </xf>
    <xf numFmtId="0" fontId="0" fillId="0" borderId="31" xfId="0" applyFont="1" applyBorder="1" applyAlignment="1" applyProtection="1">
      <alignment horizontal="center" vertical="center"/>
    </xf>
    <xf numFmtId="0" fontId="0" fillId="0" borderId="35" xfId="0" applyBorder="1" applyAlignment="1" applyProtection="1">
      <alignment horizontal="center" vertical="center"/>
    </xf>
    <xf numFmtId="0" fontId="29" fillId="0" borderId="1" xfId="0" applyFont="1" applyBorder="1" applyAlignment="1" applyProtection="1">
      <alignment horizontal="left" vertical="center"/>
    </xf>
    <xf numFmtId="0" fontId="0" fillId="0" borderId="36" xfId="0" applyBorder="1" applyAlignment="1" applyProtection="1">
      <alignment horizontal="center" vertical="center"/>
    </xf>
    <xf numFmtId="0" fontId="0" fillId="0" borderId="37" xfId="0" applyFill="1" applyBorder="1" applyAlignment="1" applyProtection="1">
      <alignment horizontal="center" vertical="center"/>
    </xf>
    <xf numFmtId="49" fontId="0" fillId="6" borderId="1" xfId="0" applyNumberFormat="1" applyFont="1" applyFill="1" applyBorder="1" applyAlignment="1" applyProtection="1">
      <alignment horizontal="center"/>
      <protection hidden="1"/>
    </xf>
    <xf numFmtId="0" fontId="0" fillId="0" borderId="38" xfId="0" applyFill="1" applyBorder="1" applyAlignment="1" applyProtection="1">
      <alignment horizontal="center" vertical="center"/>
    </xf>
    <xf numFmtId="2" fontId="22" fillId="8" borderId="1" xfId="2" applyNumberFormat="1" applyFont="1" applyFill="1" applyBorder="1" applyAlignment="1" applyProtection="1">
      <alignment horizontal="center"/>
      <protection hidden="1"/>
    </xf>
    <xf numFmtId="2" fontId="22" fillId="8" borderId="16" xfId="2" applyNumberFormat="1" applyFont="1" applyFill="1" applyBorder="1" applyAlignment="1" applyProtection="1">
      <alignment horizontal="center"/>
      <protection hidden="1"/>
    </xf>
    <xf numFmtId="0" fontId="6" fillId="6" borderId="31" xfId="0" applyFont="1" applyFill="1" applyBorder="1" applyAlignment="1" applyProtection="1">
      <alignment horizontal="right"/>
      <protection hidden="1"/>
    </xf>
    <xf numFmtId="164" fontId="9" fillId="10" borderId="32" xfId="3" applyNumberFormat="1" applyFont="1" applyFill="1" applyBorder="1" applyAlignment="1" applyProtection="1">
      <alignment horizontal="center"/>
      <protection locked="0" hidden="1"/>
    </xf>
    <xf numFmtId="0" fontId="0" fillId="6" borderId="32" xfId="0" applyFont="1" applyFill="1" applyBorder="1" applyProtection="1">
      <protection hidden="1"/>
    </xf>
    <xf numFmtId="0" fontId="0" fillId="6" borderId="32" xfId="0" applyFont="1" applyFill="1" applyBorder="1" applyAlignment="1" applyProtection="1">
      <alignment horizontal="right"/>
      <protection hidden="1"/>
    </xf>
    <xf numFmtId="0" fontId="0" fillId="6" borderId="41" xfId="0" applyFont="1" applyFill="1" applyBorder="1" applyAlignment="1" applyProtection="1">
      <alignment horizontal="right"/>
      <protection hidden="1"/>
    </xf>
    <xf numFmtId="0" fontId="0" fillId="6" borderId="39" xfId="0" applyFont="1" applyFill="1" applyBorder="1" applyAlignment="1" applyProtection="1">
      <alignment horizontal="left"/>
      <protection hidden="1"/>
    </xf>
    <xf numFmtId="0" fontId="0" fillId="0" borderId="16" xfId="0" applyBorder="1" applyAlignment="1" applyProtection="1">
      <alignment horizontal="right"/>
    </xf>
    <xf numFmtId="0" fontId="0" fillId="6" borderId="42" xfId="0" applyFont="1" applyFill="1" applyBorder="1" applyAlignment="1" applyProtection="1">
      <alignment horizontal="right"/>
      <protection hidden="1"/>
    </xf>
    <xf numFmtId="164" fontId="9" fillId="10" borderId="43" xfId="3" applyNumberFormat="1" applyFont="1" applyFill="1" applyBorder="1" applyAlignment="1" applyProtection="1">
      <alignment horizontal="center"/>
      <protection locked="0" hidden="1"/>
    </xf>
    <xf numFmtId="49" fontId="27" fillId="6" borderId="43" xfId="0" applyNumberFormat="1" applyFont="1" applyFill="1" applyBorder="1" applyProtection="1">
      <protection hidden="1"/>
    </xf>
    <xf numFmtId="0" fontId="0" fillId="6" borderId="43" xfId="0" applyFont="1" applyFill="1" applyBorder="1" applyAlignment="1" applyProtection="1">
      <alignment horizontal="right"/>
      <protection hidden="1"/>
    </xf>
    <xf numFmtId="164" fontId="9" fillId="0" borderId="43" xfId="3" applyNumberFormat="1" applyFont="1" applyFill="1" applyBorder="1" applyAlignment="1" applyProtection="1">
      <alignment horizontal="center"/>
      <protection locked="0" hidden="1"/>
    </xf>
    <xf numFmtId="0" fontId="27" fillId="6" borderId="44" xfId="0" applyFont="1" applyFill="1" applyBorder="1" applyProtection="1">
      <protection hidden="1"/>
    </xf>
    <xf numFmtId="49" fontId="27" fillId="6" borderId="1" xfId="0" applyNumberFormat="1" applyFont="1" applyFill="1" applyBorder="1" applyProtection="1">
      <protection hidden="1"/>
    </xf>
    <xf numFmtId="0" fontId="27" fillId="6" borderId="14" xfId="0" applyFont="1" applyFill="1" applyBorder="1" applyProtection="1">
      <protection hidden="1"/>
    </xf>
    <xf numFmtId="0" fontId="14" fillId="0" borderId="3" xfId="0" applyFont="1" applyBorder="1" applyAlignment="1">
      <alignment horizontal="center"/>
    </xf>
    <xf numFmtId="0" fontId="0" fillId="0" borderId="0" xfId="0" applyAlignment="1">
      <alignment horizontal="center"/>
    </xf>
    <xf numFmtId="0" fontId="19" fillId="0" borderId="21" xfId="0" applyFont="1" applyBorder="1" applyAlignment="1">
      <alignment horizontal="center" wrapText="1"/>
    </xf>
    <xf numFmtId="0" fontId="20" fillId="0" borderId="22" xfId="0" applyFont="1" applyBorder="1" applyAlignment="1">
      <alignment horizontal="center" wrapText="1"/>
    </xf>
    <xf numFmtId="0" fontId="20" fillId="0" borderId="24" xfId="0" applyFont="1" applyBorder="1" applyAlignment="1">
      <alignment horizontal="center" wrapText="1"/>
    </xf>
    <xf numFmtId="0" fontId="11" fillId="11" borderId="2" xfId="0" applyFont="1" applyFill="1" applyBorder="1" applyAlignment="1" applyProtection="1">
      <alignment horizontal="left"/>
      <protection hidden="1"/>
    </xf>
    <xf numFmtId="0" fontId="11" fillId="11" borderId="3" xfId="0" applyFont="1" applyFill="1" applyBorder="1" applyAlignment="1" applyProtection="1">
      <alignment horizontal="left"/>
      <protection hidden="1"/>
    </xf>
    <xf numFmtId="0" fontId="11" fillId="11" borderId="4" xfId="0" applyFont="1" applyFill="1" applyBorder="1" applyAlignment="1" applyProtection="1">
      <alignment horizontal="left"/>
      <protection hidden="1"/>
    </xf>
    <xf numFmtId="0" fontId="12" fillId="11" borderId="5" xfId="0" applyFont="1" applyFill="1" applyBorder="1" applyAlignment="1" applyProtection="1">
      <alignment horizontal="left"/>
      <protection hidden="1"/>
    </xf>
    <xf numFmtId="0" fontId="12" fillId="11" borderId="0" xfId="0" applyFont="1" applyFill="1" applyBorder="1" applyAlignment="1" applyProtection="1">
      <alignment horizontal="left"/>
      <protection hidden="1"/>
    </xf>
    <xf numFmtId="0" fontId="12" fillId="11" borderId="6" xfId="0" applyFont="1" applyFill="1" applyBorder="1" applyAlignment="1" applyProtection="1">
      <alignment horizontal="left"/>
      <protection hidden="1"/>
    </xf>
    <xf numFmtId="0" fontId="13" fillId="6" borderId="19" xfId="0" applyFont="1" applyFill="1" applyBorder="1" applyAlignment="1" applyProtection="1">
      <alignment horizontal="left"/>
      <protection hidden="1"/>
    </xf>
    <xf numFmtId="0" fontId="13" fillId="6" borderId="20" xfId="0" applyFont="1" applyFill="1" applyBorder="1" applyAlignment="1" applyProtection="1">
      <alignment horizontal="left"/>
      <protection hidden="1"/>
    </xf>
    <xf numFmtId="0" fontId="13" fillId="6" borderId="40" xfId="0" applyFont="1" applyFill="1" applyBorder="1" applyAlignment="1" applyProtection="1">
      <alignment horizontal="left"/>
      <protection hidden="1"/>
    </xf>
    <xf numFmtId="0" fontId="13" fillId="6" borderId="2" xfId="0" applyFont="1" applyFill="1" applyBorder="1" applyAlignment="1" applyProtection="1">
      <alignment horizontal="left"/>
      <protection hidden="1"/>
    </xf>
    <xf numFmtId="0" fontId="13" fillId="6" borderId="3" xfId="0" applyFont="1" applyFill="1" applyBorder="1" applyAlignment="1" applyProtection="1">
      <alignment horizontal="left"/>
      <protection hidden="1"/>
    </xf>
    <xf numFmtId="0" fontId="13" fillId="6" borderId="4" xfId="0" applyFont="1" applyFill="1" applyBorder="1" applyAlignment="1" applyProtection="1">
      <alignment horizontal="left"/>
      <protection hidden="1"/>
    </xf>
    <xf numFmtId="0" fontId="0" fillId="11" borderId="7" xfId="0" applyFill="1" applyBorder="1" applyAlignment="1" applyProtection="1">
      <alignment horizontal="center"/>
    </xf>
    <xf numFmtId="0" fontId="0" fillId="11" borderId="8" xfId="0" applyFill="1" applyBorder="1" applyAlignment="1" applyProtection="1">
      <alignment horizontal="center"/>
    </xf>
    <xf numFmtId="0" fontId="0" fillId="11" borderId="10" xfId="0" applyFill="1" applyBorder="1" applyAlignment="1" applyProtection="1">
      <alignment horizontal="center"/>
    </xf>
    <xf numFmtId="0" fontId="0" fillId="11" borderId="5" xfId="0" applyFill="1" applyBorder="1" applyAlignment="1" applyProtection="1">
      <alignment horizontal="center"/>
    </xf>
    <xf numFmtId="0" fontId="0" fillId="11" borderId="0" xfId="0" applyFill="1" applyBorder="1" applyAlignment="1" applyProtection="1">
      <alignment horizontal="center"/>
    </xf>
    <xf numFmtId="0" fontId="0" fillId="11" borderId="6" xfId="0" applyFill="1" applyBorder="1" applyAlignment="1" applyProtection="1">
      <alignment horizontal="center"/>
    </xf>
  </cellXfs>
  <cellStyles count="5">
    <cellStyle name="Bad" xfId="1" builtinId="27"/>
    <cellStyle name="Calculation" xfId="4" builtinId="22" customBuiltin="1"/>
    <cellStyle name="Input" xfId="3" builtinId="20" customBuiltin="1"/>
    <cellStyle name="Normal" xfId="0" builtinId="0"/>
    <cellStyle name="Note" xfId="2" builtinId="10"/>
  </cellStyles>
  <dxfs count="0"/>
  <tableStyles count="0" defaultTableStyle="TableStyleMedium2" defaultPivotStyle="PivotStyleMedium9"/>
  <colors>
    <mruColors>
      <color rgb="FF990033"/>
      <color rgb="FF66FFFF"/>
      <color rgb="FF000000"/>
      <color rgb="FFB94DBC"/>
      <color rgb="FF44CA6D"/>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HIP2210 IDDq</c:v>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'configuration calculation'!$A$31:$A$35</c:f>
              <c:numCache>
                <c:formatCode>General</c:formatCode>
                <c:ptCount val="5"/>
                <c:pt idx="0">
                  <c:v>10</c:v>
                </c:pt>
                <c:pt idx="1">
                  <c:v>50</c:v>
                </c:pt>
                <c:pt idx="2">
                  <c:v>100</c:v>
                </c:pt>
                <c:pt idx="3">
                  <c:v>500</c:v>
                </c:pt>
                <c:pt idx="4">
                  <c:v>1000</c:v>
                </c:pt>
              </c:numCache>
            </c:numRef>
          </c:xVal>
          <c:yVal>
            <c:numRef>
              <c:f>'configuration calculation'!$B$31:$B$35</c:f>
              <c:numCache>
                <c:formatCode>General</c:formatCode>
                <c:ptCount val="5"/>
                <c:pt idx="0">
                  <c:v>1.134E-3</c:v>
                </c:pt>
                <c:pt idx="1">
                  <c:v>1.2199999999999999E-3</c:v>
                </c:pt>
                <c:pt idx="2">
                  <c:v>1.3290000000000001E-3</c:v>
                </c:pt>
                <c:pt idx="3">
                  <c:v>2.2070000000000002E-3</c:v>
                </c:pt>
                <c:pt idx="4">
                  <c:v>3.3059999999999999E-3</c:v>
                </c:pt>
              </c:numCache>
            </c:numRef>
          </c:yVal>
          <c:smooth val="0"/>
          <c:extLst>
            <c:ext xmlns:c16="http://schemas.microsoft.com/office/drawing/2014/chart" uri="{C3380CC4-5D6E-409C-BE32-E72D297353CC}">
              <c16:uniqueId val="{00000000-210C-422C-84E4-0B66669986D4}"/>
            </c:ext>
          </c:extLst>
        </c:ser>
        <c:ser>
          <c:idx val="1"/>
          <c:order val="1"/>
          <c:tx>
            <c:v>HIP2211 IDDq</c:v>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'configuration calculation'!$A$31:$A$35</c:f>
              <c:numCache>
                <c:formatCode>General</c:formatCode>
                <c:ptCount val="5"/>
                <c:pt idx="0">
                  <c:v>10</c:v>
                </c:pt>
                <c:pt idx="1">
                  <c:v>50</c:v>
                </c:pt>
                <c:pt idx="2">
                  <c:v>100</c:v>
                </c:pt>
                <c:pt idx="3">
                  <c:v>500</c:v>
                </c:pt>
                <c:pt idx="4">
                  <c:v>1000</c:v>
                </c:pt>
              </c:numCache>
            </c:numRef>
          </c:xVal>
          <c:yVal>
            <c:numRef>
              <c:f>'configuration calculation'!$C$31:$C$35</c:f>
              <c:numCache>
                <c:formatCode>General</c:formatCode>
                <c:ptCount val="5"/>
                <c:pt idx="0">
                  <c:v>5.1999999999999995E-4</c:v>
                </c:pt>
                <c:pt idx="1">
                  <c:v>6.2299999999999996E-4</c:v>
                </c:pt>
                <c:pt idx="2">
                  <c:v>7.3200000000000001E-4</c:v>
                </c:pt>
                <c:pt idx="3">
                  <c:v>1.712E-3</c:v>
                </c:pt>
                <c:pt idx="4">
                  <c:v>2.9499999999999999E-3</c:v>
                </c:pt>
              </c:numCache>
            </c:numRef>
          </c:yVal>
          <c:smooth val="0"/>
          <c:extLst>
            <c:ext xmlns:c16="http://schemas.microsoft.com/office/drawing/2014/chart" uri="{C3380CC4-5D6E-409C-BE32-E72D297353CC}">
              <c16:uniqueId val="{00000001-210C-422C-84E4-0B66669986D4}"/>
            </c:ext>
          </c:extLst>
        </c:ser>
        <c:dLbls>
          <c:showLegendKey val="0"/>
          <c:showVal val="0"/>
          <c:showCatName val="0"/>
          <c:showSerName val="0"/>
          <c:showPercent val="0"/>
          <c:showBubbleSize val="0"/>
        </c:dLbls>
        <c:axId val="520598664"/>
        <c:axId val="520603256"/>
      </c:scatterChart>
      <c:valAx>
        <c:axId val="520598664"/>
        <c:scaling>
          <c:orientation val="minMax"/>
        </c:scaling>
        <c:delete val="0"/>
        <c:axPos val="b"/>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0603256"/>
        <c:crosses val="autoZero"/>
        <c:crossBetween val="midCat"/>
      </c:valAx>
      <c:valAx>
        <c:axId val="5206032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0598664"/>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checked="Checked" firstButton="1" fmlaLink="Language!$B$1" lockText="1"/>
</file>

<file path=xl/ctrlProps/ctrlProp2.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3855720</xdr:colOff>
          <xdr:row>9</xdr:row>
          <xdr:rowOff>7620</xdr:rowOff>
        </xdr:from>
        <xdr:to>
          <xdr:col>0</xdr:col>
          <xdr:colOff>4495800</xdr:colOff>
          <xdr:row>9</xdr:row>
          <xdr:rowOff>198120</xdr:rowOff>
        </xdr:to>
        <xdr:sp macro="" textlink="">
          <xdr:nvSpPr>
            <xdr:cNvPr id="29697" name="Option Button 1" hidden="1">
              <a:extLst>
                <a:ext uri="{63B3BB69-23CF-44E3-9099-C40C66FF867C}">
                  <a14:compatExt spid="_x0000_s29697"/>
                </a:ext>
                <a:ext uri="{FF2B5EF4-FFF2-40B4-BE49-F238E27FC236}">
                  <a16:creationId xmlns:a16="http://schemas.microsoft.com/office/drawing/2014/main" id="{00000000-0008-0000-0000-000001740000}"/>
                </a:ext>
              </a:extLst>
            </xdr:cNvPr>
            <xdr:cNvSpPr/>
          </xdr:nvSpPr>
          <xdr:spPr bwMode="auto">
            <a:xfrm>
              <a:off x="0" y="0"/>
              <a:ext cx="0" cy="0"/>
            </a:xfrm>
            <a:prstGeom prst="rect">
              <a:avLst/>
            </a:prstGeom>
            <a:gradFill rotWithShape="1">
              <a:gsLst>
                <a:gs pos="0">
                  <a:srgbClr val="3366FF" mc:Ignorable="a14" a14:legacySpreadsheetColorIndex="48"/>
                </a:gs>
                <a:gs pos="100000">
                  <a:srgbClr val="DD0806"/>
                </a:gs>
              </a:gsLst>
              <a:lin ang="5400000" scaled="1"/>
            </a:gra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4579620</xdr:colOff>
          <xdr:row>9</xdr:row>
          <xdr:rowOff>7620</xdr:rowOff>
        </xdr:from>
        <xdr:to>
          <xdr:col>0</xdr:col>
          <xdr:colOff>5219700</xdr:colOff>
          <xdr:row>9</xdr:row>
          <xdr:rowOff>198120</xdr:rowOff>
        </xdr:to>
        <xdr:sp macro="" textlink="">
          <xdr:nvSpPr>
            <xdr:cNvPr id="29698" name="Option Button 2" hidden="1">
              <a:extLst>
                <a:ext uri="{63B3BB69-23CF-44E3-9099-C40C66FF867C}">
                  <a14:compatExt spid="_x0000_s29698"/>
                </a:ext>
                <a:ext uri="{FF2B5EF4-FFF2-40B4-BE49-F238E27FC236}">
                  <a16:creationId xmlns:a16="http://schemas.microsoft.com/office/drawing/2014/main" id="{00000000-0008-0000-0000-000002740000}"/>
                </a:ext>
              </a:extLst>
            </xdr:cNvPr>
            <xdr:cNvSpPr/>
          </xdr:nvSpPr>
          <xdr:spPr bwMode="auto">
            <a:xfrm>
              <a:off x="0" y="0"/>
              <a:ext cx="0" cy="0"/>
            </a:xfrm>
            <a:prstGeom prst="rect">
              <a:avLst/>
            </a:prstGeom>
            <a:gradFill rotWithShape="1">
              <a:gsLst>
                <a:gs pos="0">
                  <a:srgbClr val="FFFF00" mc:Ignorable="a14" a14:legacySpreadsheetColorIndex="34"/>
                </a:gs>
                <a:gs pos="100000">
                  <a:srgbClr val="DD0806"/>
                </a:gs>
              </a:gsLst>
              <a:lin ang="5400000" scaled="1"/>
            </a:gra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sz="800" b="0" i="0" u="none" strike="noStrike" baseline="0">
                  <a:solidFill>
                    <a:srgbClr val="000000"/>
                  </a:solidFill>
                  <a:latin typeface="宋体"/>
                  <a:ea typeface="宋体"/>
                </a:rPr>
                <a:t>中文</a:t>
              </a:r>
            </a:p>
          </xdr:txBody>
        </xdr:sp>
        <xdr:clientData/>
      </xdr:twoCellAnchor>
    </mc:Choice>
    <mc:Fallback/>
  </mc:AlternateContent>
  <xdr:twoCellAnchor editAs="oneCell">
    <xdr:from>
      <xdr:col>0</xdr:col>
      <xdr:colOff>3505459</xdr:colOff>
      <xdr:row>8</xdr:row>
      <xdr:rowOff>77091</xdr:rowOff>
    </xdr:from>
    <xdr:to>
      <xdr:col>0</xdr:col>
      <xdr:colOff>6707666</xdr:colOff>
      <xdr:row>9</xdr:row>
      <xdr:rowOff>18299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505459" y="77091"/>
          <a:ext cx="3202207" cy="648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960120</xdr:colOff>
          <xdr:row>18</xdr:row>
          <xdr:rowOff>160020</xdr:rowOff>
        </xdr:from>
        <xdr:to>
          <xdr:col>1</xdr:col>
          <xdr:colOff>1478280</xdr:colOff>
          <xdr:row>32</xdr:row>
          <xdr:rowOff>0</xdr:rowOff>
        </xdr:to>
        <xdr:sp macro="" textlink="">
          <xdr:nvSpPr>
            <xdr:cNvPr id="30723" name="Object 3" hidden="1">
              <a:extLst>
                <a:ext uri="{63B3BB69-23CF-44E3-9099-C40C66FF867C}">
                  <a14:compatExt spid="_x0000_s30723"/>
                </a:ext>
                <a:ext uri="{FF2B5EF4-FFF2-40B4-BE49-F238E27FC236}">
                  <a16:creationId xmlns:a16="http://schemas.microsoft.com/office/drawing/2014/main" id="{00000000-0008-0000-0200-0000037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3</xdr:col>
      <xdr:colOff>79466</xdr:colOff>
      <xdr:row>21</xdr:row>
      <xdr:rowOff>41366</xdr:rowOff>
    </xdr:from>
    <xdr:ext cx="2927340" cy="254646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5522323" y="3992880"/>
              <a:ext cx="2927340" cy="2546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𝑉𝐷𝐷</m:t>
                    </m:r>
                    <m:r>
                      <a:rPr lang="en-US" sz="1100" b="0" i="1">
                        <a:latin typeface="Cambria Math" panose="02040503050406030204" pitchFamily="18" charset="0"/>
                      </a:rPr>
                      <m:t>∗</m:t>
                    </m:r>
                    <m:r>
                      <a:rPr lang="en-US" sz="1100" b="0" i="1">
                        <a:latin typeface="Cambria Math" panose="02040503050406030204" pitchFamily="18" charset="0"/>
                      </a:rPr>
                      <m:t>𝐼𝐷𝐷𝑞</m:t>
                    </m:r>
                  </m:oMath>
                </m:oMathPara>
              </a14:m>
              <a:endParaRPr lang="en-U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m:t>
                    </m:r>
                    <m:r>
                      <a:rPr lang="en-US" sz="1100" b="0" i="1">
                        <a:latin typeface="Cambria Math" panose="02040503050406030204" pitchFamily="18" charset="0"/>
                      </a:rPr>
                      <m:t>𝐼𝑑𝑖𝑜𝑑</m:t>
                    </m:r>
                    <m:sSub>
                      <m:sSubPr>
                        <m:ctrlPr>
                          <a:rPr lang="en-US" sz="1100" b="0" i="1">
                            <a:latin typeface="Cambria Math" panose="02040503050406030204" pitchFamily="18" charset="0"/>
                          </a:rPr>
                        </m:ctrlPr>
                      </m:sSubPr>
                      <m:e>
                        <m:r>
                          <a:rPr lang="en-US" sz="1100" b="0" i="1">
                            <a:latin typeface="Cambria Math" panose="02040503050406030204" pitchFamily="18" charset="0"/>
                          </a:rPr>
                          <m:t>𝑒</m:t>
                        </m:r>
                      </m:e>
                      <m:sub>
                        <m:r>
                          <a:rPr lang="en-US" sz="1100" b="0" i="1">
                            <a:latin typeface="Cambria Math" panose="02040503050406030204" pitchFamily="18" charset="0"/>
                          </a:rPr>
                          <m:t>𝑎𝑣𝑔</m:t>
                        </m:r>
                      </m:sub>
                    </m:sSub>
                    <m:r>
                      <a:rPr lang="en-US" sz="1100" b="0" i="1">
                        <a:latin typeface="Cambria Math" panose="02040503050406030204" pitchFamily="18" charset="0"/>
                      </a:rPr>
                      <m:t>∗</m:t>
                    </m:r>
                    <m:d>
                      <m:dPr>
                        <m:ctrlPr>
                          <a:rPr lang="en-US" sz="1100" b="0" i="1">
                            <a:latin typeface="Cambria Math" panose="02040503050406030204" pitchFamily="18" charset="0"/>
                          </a:rPr>
                        </m:ctrlPr>
                      </m:dPr>
                      <m:e>
                        <m:r>
                          <a:rPr lang="en-US" sz="1100" b="0" i="1">
                            <a:latin typeface="Cambria Math" panose="02040503050406030204" pitchFamily="18" charset="0"/>
                          </a:rPr>
                          <m:t>0.7</m:t>
                        </m:r>
                        <m:r>
                          <a:rPr lang="en-US" sz="1100" b="0" i="1">
                            <a:latin typeface="Cambria Math" panose="02040503050406030204" pitchFamily="18" charset="0"/>
                          </a:rPr>
                          <m:t>𝑉</m:t>
                        </m:r>
                        <m:r>
                          <a:rPr lang="en-US" sz="1100" b="0" i="1">
                            <a:latin typeface="Cambria Math" panose="02040503050406030204" pitchFamily="18" charset="0"/>
                          </a:rPr>
                          <m:t>+</m:t>
                        </m:r>
                        <m:r>
                          <a:rPr lang="en-US" sz="1100" b="0" i="1">
                            <a:latin typeface="Cambria Math" panose="02040503050406030204" pitchFamily="18" charset="0"/>
                          </a:rPr>
                          <m:t>𝐼𝑑𝑖𝑜𝑑</m:t>
                        </m:r>
                        <m:sSub>
                          <m:sSubPr>
                            <m:ctrlPr>
                              <a:rPr lang="en-US" sz="1100" b="0" i="1">
                                <a:latin typeface="Cambria Math" panose="02040503050406030204" pitchFamily="18" charset="0"/>
                              </a:rPr>
                            </m:ctrlPr>
                          </m:sSubPr>
                          <m:e>
                            <m:r>
                              <a:rPr lang="en-US" sz="1100" b="0" i="1">
                                <a:latin typeface="Cambria Math" panose="02040503050406030204" pitchFamily="18" charset="0"/>
                              </a:rPr>
                              <m:t>𝑒</m:t>
                            </m:r>
                          </m:e>
                          <m:sub>
                            <m:r>
                              <a:rPr lang="en-US" sz="1100" b="0" i="1">
                                <a:latin typeface="Cambria Math" panose="02040503050406030204" pitchFamily="18" charset="0"/>
                              </a:rPr>
                              <m:t>𝑎𝑣𝑔</m:t>
                            </m:r>
                          </m:sub>
                        </m:sSub>
                        <m:r>
                          <a:rPr lang="en-US" sz="1100" b="0" i="1">
                            <a:latin typeface="Cambria Math" panose="02040503050406030204" pitchFamily="18" charset="0"/>
                          </a:rPr>
                          <m:t>∗</m:t>
                        </m:r>
                        <m:r>
                          <a:rPr lang="en-US" sz="1100" b="0" i="1">
                            <a:latin typeface="Cambria Math" panose="02040503050406030204" pitchFamily="18" charset="0"/>
                          </a:rPr>
                          <m:t>𝑅𝑑𝑖𝑜𝑑𝑒</m:t>
                        </m:r>
                      </m:e>
                    </m:d>
                  </m:oMath>
                </m:oMathPara>
              </a14:m>
              <a:endParaRPr lang="en-U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1</m:t>
                        </m:r>
                      </m:num>
                      <m:den>
                        <m:r>
                          <a:rPr lang="en-US" sz="1100" b="0" i="1">
                            <a:latin typeface="Cambria Math" panose="02040503050406030204" pitchFamily="18" charset="0"/>
                          </a:rPr>
                          <m:t>2</m:t>
                        </m:r>
                      </m:den>
                    </m:f>
                    <m:r>
                      <a:rPr lang="en-US" sz="1100" b="0" i="1">
                        <a:latin typeface="Cambria Math" panose="02040503050406030204" pitchFamily="18" charset="0"/>
                      </a:rPr>
                      <m:t>∗</m:t>
                    </m:r>
                    <m:r>
                      <a:rPr lang="en-US" sz="1100" b="0" i="1">
                        <a:latin typeface="Cambria Math" panose="02040503050406030204" pitchFamily="18" charset="0"/>
                      </a:rPr>
                      <m:t>𝑄𝑔</m:t>
                    </m:r>
                    <m:sSub>
                      <m:sSubPr>
                        <m:ctrlPr>
                          <a:rPr lang="en-US" sz="1100" b="0" i="1">
                            <a:latin typeface="Cambria Math" panose="02040503050406030204" pitchFamily="18" charset="0"/>
                          </a:rPr>
                        </m:ctrlPr>
                      </m:sSubPr>
                      <m:e>
                        <m:r>
                          <a:rPr lang="en-US" sz="1100" b="0" i="1">
                            <a:latin typeface="Cambria Math" panose="02040503050406030204" pitchFamily="18" charset="0"/>
                          </a:rPr>
                          <m:t>𝑠</m:t>
                        </m:r>
                      </m:e>
                      <m:sub>
                        <m:r>
                          <a:rPr lang="en-US" sz="1100" b="0" i="1">
                            <a:latin typeface="Cambria Math" panose="02040503050406030204" pitchFamily="18" charset="0"/>
                          </a:rPr>
                          <m:t>h</m:t>
                        </m:r>
                      </m:sub>
                    </m:sSub>
                    <m:r>
                      <a:rPr lang="en-US" sz="1100" b="0" i="1">
                        <a:latin typeface="Cambria Math" panose="02040503050406030204" pitchFamily="18" charset="0"/>
                      </a:rPr>
                      <m:t>∗</m:t>
                    </m:r>
                    <m:r>
                      <a:rPr lang="en-US" sz="1100" b="0" i="1">
                        <a:latin typeface="Cambria Math" panose="02040503050406030204" pitchFamily="18" charset="0"/>
                      </a:rPr>
                      <m:t>𝑓𝑟𝑒𝑞</m:t>
                    </m:r>
                    <m:r>
                      <a:rPr lang="en-US" sz="1100" b="0" i="1">
                        <a:latin typeface="Cambria Math" panose="02040503050406030204" pitchFamily="18" charset="0"/>
                      </a:rPr>
                      <m:t>∗</m:t>
                    </m:r>
                    <m:r>
                      <a:rPr lang="en-US" sz="1100" b="0" i="1">
                        <a:latin typeface="Cambria Math" panose="02040503050406030204" pitchFamily="18" charset="0"/>
                      </a:rPr>
                      <m:t>𝑉𝐻𝐵</m:t>
                    </m:r>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𝑅𝑑𝑠𝑜</m:t>
                        </m:r>
                        <m:sSub>
                          <m:sSubPr>
                            <m:ctrlPr>
                              <a:rPr lang="en-US" sz="1100" b="0" i="1">
                                <a:latin typeface="Cambria Math" panose="02040503050406030204" pitchFamily="18" charset="0"/>
                              </a:rPr>
                            </m:ctrlPr>
                          </m:sSubPr>
                          <m:e>
                            <m:r>
                              <a:rPr lang="en-US" sz="1100" b="0" i="1">
                                <a:latin typeface="Cambria Math" panose="02040503050406030204" pitchFamily="18" charset="0"/>
                              </a:rPr>
                              <m:t>𝑛</m:t>
                            </m:r>
                          </m:e>
                          <m:sub>
                            <m:r>
                              <a:rPr lang="en-US" sz="1100" b="0" i="1">
                                <a:latin typeface="Cambria Math" panose="02040503050406030204" pitchFamily="18" charset="0"/>
                              </a:rPr>
                              <m:t>h𝑜</m:t>
                            </m:r>
                            <m:r>
                              <a:rPr lang="en-US" sz="1100" b="0" i="1">
                                <a:latin typeface="Cambria Math" panose="02040503050406030204" pitchFamily="18" charset="0"/>
                              </a:rPr>
                              <m:t>_</m:t>
                            </m:r>
                            <m:r>
                              <a:rPr lang="en-US" sz="1100" b="0" i="1">
                                <a:latin typeface="Cambria Math" panose="02040503050406030204" pitchFamily="18" charset="0"/>
                              </a:rPr>
                              <m:t>𝑝𝑚𝑜𝑠</m:t>
                            </m:r>
                          </m:sub>
                        </m:sSub>
                      </m:num>
                      <m:den>
                        <m:r>
                          <a:rPr lang="en-US" sz="1100" b="0" i="1">
                            <a:latin typeface="Cambria Math" panose="02040503050406030204" pitchFamily="18" charset="0"/>
                          </a:rPr>
                          <m:t>𝑅𝑑𝑠𝑜</m:t>
                        </m:r>
                        <m:sSub>
                          <m:sSubPr>
                            <m:ctrlPr>
                              <a:rPr lang="en-US" sz="1100" b="0" i="1">
                                <a:latin typeface="Cambria Math" panose="02040503050406030204" pitchFamily="18" charset="0"/>
                              </a:rPr>
                            </m:ctrlPr>
                          </m:sSubPr>
                          <m:e>
                            <m:r>
                              <a:rPr lang="en-US" sz="1100" b="0" i="1">
                                <a:latin typeface="Cambria Math" panose="02040503050406030204" pitchFamily="18" charset="0"/>
                              </a:rPr>
                              <m:t>𝑛</m:t>
                            </m:r>
                          </m:e>
                          <m:sub>
                            <m:r>
                              <a:rPr lang="en-US" sz="1100" b="0" i="1">
                                <a:latin typeface="Cambria Math" panose="02040503050406030204" pitchFamily="18" charset="0"/>
                              </a:rPr>
                              <m:t>h𝑜</m:t>
                            </m:r>
                            <m:r>
                              <a:rPr lang="en-US" sz="1100" b="0" i="1">
                                <a:latin typeface="Cambria Math" panose="02040503050406030204" pitchFamily="18" charset="0"/>
                              </a:rPr>
                              <m:t>_</m:t>
                            </m:r>
                            <m:r>
                              <a:rPr lang="en-US" sz="1100" b="0" i="1">
                                <a:latin typeface="Cambria Math" panose="02040503050406030204" pitchFamily="18" charset="0"/>
                              </a:rPr>
                              <m:t>𝑝𝑚𝑜𝑠</m:t>
                            </m:r>
                          </m:sub>
                        </m:sSub>
                        <m:r>
                          <a:rPr lang="en-US" sz="1100" b="0" i="1">
                            <a:latin typeface="Cambria Math" panose="02040503050406030204" pitchFamily="18" charset="0"/>
                          </a:rPr>
                          <m:t>+</m:t>
                        </m:r>
                        <m:r>
                          <a:rPr lang="en-US" sz="1100" b="0" i="1">
                            <a:latin typeface="Cambria Math" panose="02040503050406030204" pitchFamily="18" charset="0"/>
                          </a:rPr>
                          <m:t>𝑅𝑔h</m:t>
                        </m:r>
                      </m:den>
                    </m:f>
                  </m:oMath>
                </m:oMathPara>
              </a14:m>
              <a:endParaRPr lang="en-U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n-US" sz="1100" b="0" i="1">
                        <a:solidFill>
                          <a:schemeClr val="tx1"/>
                        </a:solidFill>
                        <a:effectLst/>
                        <a:latin typeface="Cambria Math" panose="02040503050406030204" pitchFamily="18" charset="0"/>
                        <a:ea typeface="+mn-ea"/>
                        <a:cs typeface="+mn-cs"/>
                      </a:rPr>
                      <m:t>+</m:t>
                    </m:r>
                    <m:f>
                      <m:fPr>
                        <m:ctrlPr>
                          <a:rPr lang="en-US" sz="1100" b="0" i="1">
                            <a:solidFill>
                              <a:schemeClr val="tx1"/>
                            </a:solidFill>
                            <a:effectLst/>
                            <a:latin typeface="Cambria Math" panose="02040503050406030204" pitchFamily="18" charset="0"/>
                            <a:ea typeface="+mn-ea"/>
                            <a:cs typeface="+mn-cs"/>
                          </a:rPr>
                        </m:ctrlPr>
                      </m:fPr>
                      <m:num>
                        <m:r>
                          <a:rPr lang="en-US" sz="1100" b="0" i="1">
                            <a:solidFill>
                              <a:schemeClr val="tx1"/>
                            </a:solidFill>
                            <a:effectLst/>
                            <a:latin typeface="Cambria Math" panose="02040503050406030204" pitchFamily="18" charset="0"/>
                            <a:ea typeface="+mn-ea"/>
                            <a:cs typeface="+mn-cs"/>
                          </a:rPr>
                          <m:t>1</m:t>
                        </m:r>
                      </m:num>
                      <m:den>
                        <m:r>
                          <a:rPr lang="en-US" sz="1100" b="0" i="1">
                            <a:solidFill>
                              <a:schemeClr val="tx1"/>
                            </a:solidFill>
                            <a:effectLst/>
                            <a:latin typeface="Cambria Math" panose="02040503050406030204" pitchFamily="18" charset="0"/>
                            <a:ea typeface="+mn-ea"/>
                            <a:cs typeface="+mn-cs"/>
                          </a:rPr>
                          <m:t>2</m:t>
                        </m:r>
                      </m:den>
                    </m:f>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𝑄𝑔</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𝑠</m:t>
                        </m:r>
                      </m:e>
                      <m:sub>
                        <m:r>
                          <a:rPr lang="en-US" sz="1100" b="0" i="1">
                            <a:solidFill>
                              <a:schemeClr val="tx1"/>
                            </a:solidFill>
                            <a:effectLst/>
                            <a:latin typeface="Cambria Math" panose="02040503050406030204" pitchFamily="18" charset="0"/>
                            <a:ea typeface="+mn-ea"/>
                            <a:cs typeface="+mn-cs"/>
                          </a:rPr>
                          <m:t>h</m:t>
                        </m:r>
                      </m:sub>
                    </m:sSub>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𝑓𝑟𝑒𝑞</m:t>
                    </m:r>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𝑉𝐻𝐵</m:t>
                    </m:r>
                    <m:r>
                      <a:rPr lang="en-US" sz="1100" b="0" i="1">
                        <a:solidFill>
                          <a:schemeClr val="tx1"/>
                        </a:solidFill>
                        <a:effectLst/>
                        <a:latin typeface="Cambria Math" panose="02040503050406030204" pitchFamily="18" charset="0"/>
                        <a:ea typeface="+mn-ea"/>
                        <a:cs typeface="+mn-cs"/>
                      </a:rPr>
                      <m:t>∗</m:t>
                    </m:r>
                    <m:f>
                      <m:fPr>
                        <m:ctrlPr>
                          <a:rPr lang="en-US" sz="1100" b="0" i="1">
                            <a:solidFill>
                              <a:schemeClr val="tx1"/>
                            </a:solidFill>
                            <a:effectLst/>
                            <a:latin typeface="Cambria Math" panose="02040503050406030204" pitchFamily="18" charset="0"/>
                            <a:ea typeface="+mn-ea"/>
                            <a:cs typeface="+mn-cs"/>
                          </a:rPr>
                        </m:ctrlPr>
                      </m:fPr>
                      <m:num>
                        <m:r>
                          <a:rPr lang="en-US" sz="1100" b="0" i="1">
                            <a:solidFill>
                              <a:schemeClr val="tx1"/>
                            </a:solidFill>
                            <a:effectLst/>
                            <a:latin typeface="Cambria Math" panose="02040503050406030204" pitchFamily="18" charset="0"/>
                            <a:ea typeface="+mn-ea"/>
                            <a:cs typeface="+mn-cs"/>
                          </a:rPr>
                          <m:t>𝑅𝑑𝑠𝑜</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𝑛</m:t>
                            </m:r>
                          </m:e>
                          <m:sub>
                            <m:r>
                              <a:rPr lang="en-US" sz="1100" b="0" i="1">
                                <a:solidFill>
                                  <a:schemeClr val="tx1"/>
                                </a:solidFill>
                                <a:effectLst/>
                                <a:latin typeface="Cambria Math" panose="02040503050406030204" pitchFamily="18" charset="0"/>
                                <a:ea typeface="+mn-ea"/>
                                <a:cs typeface="+mn-cs"/>
                              </a:rPr>
                              <m:t>h𝑜</m:t>
                            </m:r>
                            <m:r>
                              <a:rPr lang="en-US" sz="1100" b="0" i="1">
                                <a:solidFill>
                                  <a:schemeClr val="tx1"/>
                                </a:solidFill>
                                <a:effectLst/>
                                <a:latin typeface="Cambria Math" panose="02040503050406030204" pitchFamily="18" charset="0"/>
                                <a:ea typeface="+mn-ea"/>
                                <a:cs typeface="+mn-cs"/>
                              </a:rPr>
                              <m:t>_</m:t>
                            </m:r>
                            <m:r>
                              <a:rPr lang="en-US" sz="1100" b="0" i="1">
                                <a:solidFill>
                                  <a:schemeClr val="tx1"/>
                                </a:solidFill>
                                <a:effectLst/>
                                <a:latin typeface="Cambria Math" panose="02040503050406030204" pitchFamily="18" charset="0"/>
                                <a:ea typeface="+mn-ea"/>
                                <a:cs typeface="+mn-cs"/>
                              </a:rPr>
                              <m:t>𝑛𝑚𝑜𝑠</m:t>
                            </m:r>
                          </m:sub>
                        </m:sSub>
                      </m:num>
                      <m:den>
                        <m:r>
                          <a:rPr lang="en-US" sz="1100" b="0" i="1">
                            <a:solidFill>
                              <a:schemeClr val="tx1"/>
                            </a:solidFill>
                            <a:effectLst/>
                            <a:latin typeface="Cambria Math" panose="02040503050406030204" pitchFamily="18" charset="0"/>
                            <a:ea typeface="+mn-ea"/>
                            <a:cs typeface="+mn-cs"/>
                          </a:rPr>
                          <m:t>𝑅𝑑𝑠𝑜</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𝑛</m:t>
                            </m:r>
                          </m:e>
                          <m:sub>
                            <m:r>
                              <a:rPr lang="en-US" sz="1100" b="0" i="1">
                                <a:solidFill>
                                  <a:schemeClr val="tx1"/>
                                </a:solidFill>
                                <a:effectLst/>
                                <a:latin typeface="Cambria Math" panose="02040503050406030204" pitchFamily="18" charset="0"/>
                                <a:ea typeface="+mn-ea"/>
                                <a:cs typeface="+mn-cs"/>
                              </a:rPr>
                              <m:t>h𝑜</m:t>
                            </m:r>
                            <m:r>
                              <a:rPr lang="en-US" sz="1100" b="0" i="1">
                                <a:solidFill>
                                  <a:schemeClr val="tx1"/>
                                </a:solidFill>
                                <a:effectLst/>
                                <a:latin typeface="Cambria Math" panose="02040503050406030204" pitchFamily="18" charset="0"/>
                                <a:ea typeface="+mn-ea"/>
                                <a:cs typeface="+mn-cs"/>
                              </a:rPr>
                              <m:t>_</m:t>
                            </m:r>
                            <m:r>
                              <a:rPr lang="en-US" sz="1100" b="0" i="1">
                                <a:solidFill>
                                  <a:schemeClr val="tx1"/>
                                </a:solidFill>
                                <a:effectLst/>
                                <a:latin typeface="Cambria Math" panose="02040503050406030204" pitchFamily="18" charset="0"/>
                                <a:ea typeface="+mn-ea"/>
                                <a:cs typeface="+mn-cs"/>
                              </a:rPr>
                              <m:t>𝑛𝑚𝑜𝑠</m:t>
                            </m:r>
                          </m:sub>
                        </m:sSub>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𝑅𝑔h</m:t>
                        </m:r>
                      </m:den>
                    </m:f>
                  </m:oMath>
                </m:oMathPara>
              </a14:m>
              <a:endParaRPr lang="en-U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1</m:t>
                        </m:r>
                      </m:num>
                      <m:den>
                        <m:r>
                          <a:rPr lang="en-US" sz="1100" b="0" i="1">
                            <a:latin typeface="Cambria Math" panose="02040503050406030204" pitchFamily="18" charset="0"/>
                          </a:rPr>
                          <m:t>2</m:t>
                        </m:r>
                      </m:den>
                    </m:f>
                    <m:r>
                      <a:rPr lang="en-US" sz="1100" b="0" i="1">
                        <a:latin typeface="Cambria Math" panose="02040503050406030204" pitchFamily="18" charset="0"/>
                      </a:rPr>
                      <m:t>∗</m:t>
                    </m:r>
                    <m:r>
                      <a:rPr lang="en-US" sz="1100" b="0" i="1">
                        <a:latin typeface="Cambria Math" panose="02040503050406030204" pitchFamily="18" charset="0"/>
                      </a:rPr>
                      <m:t>𝑄𝑔</m:t>
                    </m:r>
                    <m:sSub>
                      <m:sSubPr>
                        <m:ctrlPr>
                          <a:rPr lang="en-US" sz="1100" b="0" i="1">
                            <a:latin typeface="Cambria Math" panose="02040503050406030204" pitchFamily="18" charset="0"/>
                          </a:rPr>
                        </m:ctrlPr>
                      </m:sSubPr>
                      <m:e>
                        <m:r>
                          <a:rPr lang="en-US" sz="1100" b="0" i="1">
                            <a:latin typeface="Cambria Math" panose="02040503050406030204" pitchFamily="18" charset="0"/>
                          </a:rPr>
                          <m:t>𝑠</m:t>
                        </m:r>
                      </m:e>
                      <m:sub>
                        <m:r>
                          <a:rPr lang="en-US" sz="1100" b="0" i="1">
                            <a:latin typeface="Cambria Math" panose="02040503050406030204" pitchFamily="18" charset="0"/>
                          </a:rPr>
                          <m:t>𝑙</m:t>
                        </m:r>
                      </m:sub>
                    </m:sSub>
                    <m:r>
                      <a:rPr lang="en-US" sz="1100" b="0" i="1">
                        <a:latin typeface="Cambria Math" panose="02040503050406030204" pitchFamily="18" charset="0"/>
                      </a:rPr>
                      <m:t>∗</m:t>
                    </m:r>
                    <m:r>
                      <a:rPr lang="en-US" sz="1100" b="0" i="1">
                        <a:latin typeface="Cambria Math" panose="02040503050406030204" pitchFamily="18" charset="0"/>
                      </a:rPr>
                      <m:t>𝑓𝑟𝑒𝑞</m:t>
                    </m:r>
                    <m:r>
                      <a:rPr lang="en-US" sz="1100" b="0" i="1">
                        <a:latin typeface="Cambria Math" panose="02040503050406030204" pitchFamily="18" charset="0"/>
                      </a:rPr>
                      <m:t>∗</m:t>
                    </m:r>
                    <m:r>
                      <a:rPr lang="en-US" sz="1100" b="0" i="1">
                        <a:latin typeface="Cambria Math" panose="02040503050406030204" pitchFamily="18" charset="0"/>
                      </a:rPr>
                      <m:t>𝑉𝐷𝐷</m:t>
                    </m:r>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𝑅𝑑𝑠𝑜</m:t>
                        </m:r>
                        <m:sSub>
                          <m:sSubPr>
                            <m:ctrlPr>
                              <a:rPr lang="en-US" sz="1100" b="0" i="1">
                                <a:latin typeface="Cambria Math" panose="02040503050406030204" pitchFamily="18" charset="0"/>
                              </a:rPr>
                            </m:ctrlPr>
                          </m:sSubPr>
                          <m:e>
                            <m:r>
                              <a:rPr lang="en-US" sz="1100" b="0" i="1">
                                <a:latin typeface="Cambria Math" panose="02040503050406030204" pitchFamily="18" charset="0"/>
                              </a:rPr>
                              <m:t>𝑛</m:t>
                            </m:r>
                          </m:e>
                          <m:sub>
                            <m:r>
                              <a:rPr lang="en-US" sz="1100" b="0" i="1">
                                <a:latin typeface="Cambria Math" panose="02040503050406030204" pitchFamily="18" charset="0"/>
                              </a:rPr>
                              <m:t>𝑙𝑜</m:t>
                            </m:r>
                            <m:r>
                              <a:rPr lang="en-US" sz="1100" b="0" i="1">
                                <a:latin typeface="Cambria Math" panose="02040503050406030204" pitchFamily="18" charset="0"/>
                              </a:rPr>
                              <m:t>_</m:t>
                            </m:r>
                            <m:r>
                              <a:rPr lang="en-US" sz="1100" b="0" i="1">
                                <a:latin typeface="Cambria Math" panose="02040503050406030204" pitchFamily="18" charset="0"/>
                              </a:rPr>
                              <m:t>𝑝𝑚𝑜𝑠</m:t>
                            </m:r>
                          </m:sub>
                        </m:sSub>
                      </m:num>
                      <m:den>
                        <m:r>
                          <a:rPr lang="en-US" sz="1100" b="0" i="1">
                            <a:latin typeface="Cambria Math" panose="02040503050406030204" pitchFamily="18" charset="0"/>
                          </a:rPr>
                          <m:t>𝑅𝑑𝑠𝑜</m:t>
                        </m:r>
                        <m:sSub>
                          <m:sSubPr>
                            <m:ctrlPr>
                              <a:rPr lang="en-US" sz="1100" b="0" i="1">
                                <a:latin typeface="Cambria Math" panose="02040503050406030204" pitchFamily="18" charset="0"/>
                              </a:rPr>
                            </m:ctrlPr>
                          </m:sSubPr>
                          <m:e>
                            <m:r>
                              <a:rPr lang="en-US" sz="1100" b="0" i="1">
                                <a:latin typeface="Cambria Math" panose="02040503050406030204" pitchFamily="18" charset="0"/>
                              </a:rPr>
                              <m:t>𝑛</m:t>
                            </m:r>
                          </m:e>
                          <m:sub>
                            <m:r>
                              <a:rPr lang="en-US" sz="1100" b="0" i="1">
                                <a:latin typeface="Cambria Math" panose="02040503050406030204" pitchFamily="18" charset="0"/>
                              </a:rPr>
                              <m:t>𝑙𝑜</m:t>
                            </m:r>
                            <m:r>
                              <a:rPr lang="en-US" sz="1100" b="0" i="1">
                                <a:latin typeface="Cambria Math" panose="02040503050406030204" pitchFamily="18" charset="0"/>
                              </a:rPr>
                              <m:t>_</m:t>
                            </m:r>
                            <m:r>
                              <a:rPr lang="en-US" sz="1100" b="0" i="1">
                                <a:latin typeface="Cambria Math" panose="02040503050406030204" pitchFamily="18" charset="0"/>
                              </a:rPr>
                              <m:t>𝑝𝑚𝑜𝑠</m:t>
                            </m:r>
                          </m:sub>
                        </m:sSub>
                        <m:r>
                          <a:rPr lang="en-US" sz="1100" b="0" i="1">
                            <a:latin typeface="Cambria Math" panose="02040503050406030204" pitchFamily="18" charset="0"/>
                          </a:rPr>
                          <m:t>+</m:t>
                        </m:r>
                        <m:r>
                          <a:rPr lang="en-US" sz="1100" b="0" i="1">
                            <a:latin typeface="Cambria Math" panose="02040503050406030204" pitchFamily="18" charset="0"/>
                          </a:rPr>
                          <m:t>𝑅𝑔𝑙</m:t>
                        </m:r>
                      </m:den>
                    </m:f>
                  </m:oMath>
                </m:oMathPara>
              </a14:m>
              <a:endParaRPr lang="en-U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n-US" sz="1100" b="0" i="1">
                        <a:solidFill>
                          <a:schemeClr val="tx1"/>
                        </a:solidFill>
                        <a:effectLst/>
                        <a:latin typeface="Cambria Math" panose="02040503050406030204" pitchFamily="18" charset="0"/>
                        <a:ea typeface="+mn-ea"/>
                        <a:cs typeface="+mn-cs"/>
                      </a:rPr>
                      <m:t>+</m:t>
                    </m:r>
                    <m:f>
                      <m:fPr>
                        <m:ctrlPr>
                          <a:rPr lang="en-US" sz="1100" b="0" i="1">
                            <a:solidFill>
                              <a:schemeClr val="tx1"/>
                            </a:solidFill>
                            <a:effectLst/>
                            <a:latin typeface="Cambria Math" panose="02040503050406030204" pitchFamily="18" charset="0"/>
                            <a:ea typeface="+mn-ea"/>
                            <a:cs typeface="+mn-cs"/>
                          </a:rPr>
                        </m:ctrlPr>
                      </m:fPr>
                      <m:num>
                        <m:r>
                          <a:rPr lang="en-US" sz="1100" b="0" i="1">
                            <a:solidFill>
                              <a:schemeClr val="tx1"/>
                            </a:solidFill>
                            <a:effectLst/>
                            <a:latin typeface="Cambria Math" panose="02040503050406030204" pitchFamily="18" charset="0"/>
                            <a:ea typeface="+mn-ea"/>
                            <a:cs typeface="+mn-cs"/>
                          </a:rPr>
                          <m:t>1</m:t>
                        </m:r>
                      </m:num>
                      <m:den>
                        <m:r>
                          <a:rPr lang="en-US" sz="1100" b="0" i="1">
                            <a:solidFill>
                              <a:schemeClr val="tx1"/>
                            </a:solidFill>
                            <a:effectLst/>
                            <a:latin typeface="Cambria Math" panose="02040503050406030204" pitchFamily="18" charset="0"/>
                            <a:ea typeface="+mn-ea"/>
                            <a:cs typeface="+mn-cs"/>
                          </a:rPr>
                          <m:t>2</m:t>
                        </m:r>
                      </m:den>
                    </m:f>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𝑄𝑔</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𝑠</m:t>
                        </m:r>
                      </m:e>
                      <m:sub>
                        <m:r>
                          <a:rPr lang="en-US" sz="1100" b="0" i="1">
                            <a:solidFill>
                              <a:schemeClr val="tx1"/>
                            </a:solidFill>
                            <a:effectLst/>
                            <a:latin typeface="Cambria Math" panose="02040503050406030204" pitchFamily="18" charset="0"/>
                            <a:ea typeface="+mn-ea"/>
                            <a:cs typeface="+mn-cs"/>
                          </a:rPr>
                          <m:t>𝑙</m:t>
                        </m:r>
                      </m:sub>
                    </m:sSub>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𝑓𝑟𝑒𝑞</m:t>
                    </m:r>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𝑉𝐷𝐷</m:t>
                    </m:r>
                    <m:r>
                      <a:rPr lang="en-US" sz="1100" b="0" i="1">
                        <a:solidFill>
                          <a:schemeClr val="tx1"/>
                        </a:solidFill>
                        <a:effectLst/>
                        <a:latin typeface="Cambria Math" panose="02040503050406030204" pitchFamily="18" charset="0"/>
                        <a:ea typeface="+mn-ea"/>
                        <a:cs typeface="+mn-cs"/>
                      </a:rPr>
                      <m:t>∗</m:t>
                    </m:r>
                    <m:f>
                      <m:fPr>
                        <m:ctrlPr>
                          <a:rPr lang="en-US" sz="1100" b="0" i="1">
                            <a:solidFill>
                              <a:schemeClr val="tx1"/>
                            </a:solidFill>
                            <a:effectLst/>
                            <a:latin typeface="Cambria Math" panose="02040503050406030204" pitchFamily="18" charset="0"/>
                            <a:ea typeface="+mn-ea"/>
                            <a:cs typeface="+mn-cs"/>
                          </a:rPr>
                        </m:ctrlPr>
                      </m:fPr>
                      <m:num>
                        <m:r>
                          <a:rPr lang="en-US" sz="1100" b="0" i="1">
                            <a:solidFill>
                              <a:schemeClr val="tx1"/>
                            </a:solidFill>
                            <a:effectLst/>
                            <a:latin typeface="Cambria Math" panose="02040503050406030204" pitchFamily="18" charset="0"/>
                            <a:ea typeface="+mn-ea"/>
                            <a:cs typeface="+mn-cs"/>
                          </a:rPr>
                          <m:t>𝑅𝑑𝑠𝑜</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𝑛</m:t>
                            </m:r>
                          </m:e>
                          <m:sub>
                            <m:r>
                              <a:rPr lang="en-US" sz="1100" b="0" i="1">
                                <a:solidFill>
                                  <a:schemeClr val="tx1"/>
                                </a:solidFill>
                                <a:effectLst/>
                                <a:latin typeface="Cambria Math" panose="02040503050406030204" pitchFamily="18" charset="0"/>
                                <a:ea typeface="+mn-ea"/>
                                <a:cs typeface="+mn-cs"/>
                              </a:rPr>
                              <m:t>𝑙𝑜</m:t>
                            </m:r>
                            <m:r>
                              <a:rPr lang="en-US" sz="1100" b="0" i="1">
                                <a:solidFill>
                                  <a:schemeClr val="tx1"/>
                                </a:solidFill>
                                <a:effectLst/>
                                <a:latin typeface="Cambria Math" panose="02040503050406030204" pitchFamily="18" charset="0"/>
                                <a:ea typeface="+mn-ea"/>
                                <a:cs typeface="+mn-cs"/>
                              </a:rPr>
                              <m:t>_</m:t>
                            </m:r>
                            <m:r>
                              <a:rPr lang="en-US" sz="1100" b="0" i="1">
                                <a:solidFill>
                                  <a:schemeClr val="tx1"/>
                                </a:solidFill>
                                <a:effectLst/>
                                <a:latin typeface="Cambria Math" panose="02040503050406030204" pitchFamily="18" charset="0"/>
                                <a:ea typeface="+mn-ea"/>
                                <a:cs typeface="+mn-cs"/>
                              </a:rPr>
                              <m:t>𝑛𝑚𝑜𝑠</m:t>
                            </m:r>
                          </m:sub>
                        </m:sSub>
                      </m:num>
                      <m:den>
                        <m:r>
                          <a:rPr lang="en-US" sz="1100" b="0" i="1">
                            <a:solidFill>
                              <a:schemeClr val="tx1"/>
                            </a:solidFill>
                            <a:effectLst/>
                            <a:latin typeface="Cambria Math" panose="02040503050406030204" pitchFamily="18" charset="0"/>
                            <a:ea typeface="+mn-ea"/>
                            <a:cs typeface="+mn-cs"/>
                          </a:rPr>
                          <m:t>𝑅𝑑𝑠𝑜</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𝑛</m:t>
                            </m:r>
                          </m:e>
                          <m:sub>
                            <m:r>
                              <a:rPr lang="en-US" sz="1100" b="0" i="1">
                                <a:solidFill>
                                  <a:schemeClr val="tx1"/>
                                </a:solidFill>
                                <a:effectLst/>
                                <a:latin typeface="Cambria Math" panose="02040503050406030204" pitchFamily="18" charset="0"/>
                                <a:ea typeface="+mn-ea"/>
                                <a:cs typeface="+mn-cs"/>
                              </a:rPr>
                              <m:t>𝑙𝑜</m:t>
                            </m:r>
                            <m:r>
                              <a:rPr lang="en-US" sz="1100" b="0" i="1">
                                <a:solidFill>
                                  <a:schemeClr val="tx1"/>
                                </a:solidFill>
                                <a:effectLst/>
                                <a:latin typeface="Cambria Math" panose="02040503050406030204" pitchFamily="18" charset="0"/>
                                <a:ea typeface="+mn-ea"/>
                                <a:cs typeface="+mn-cs"/>
                              </a:rPr>
                              <m:t>_</m:t>
                            </m:r>
                            <m:r>
                              <a:rPr lang="en-US" sz="1100" b="0" i="1">
                                <a:solidFill>
                                  <a:schemeClr val="tx1"/>
                                </a:solidFill>
                                <a:effectLst/>
                                <a:latin typeface="Cambria Math" panose="02040503050406030204" pitchFamily="18" charset="0"/>
                                <a:ea typeface="+mn-ea"/>
                                <a:cs typeface="+mn-cs"/>
                              </a:rPr>
                              <m:t>𝑛𝑚𝑜𝑠</m:t>
                            </m:r>
                          </m:sub>
                        </m:sSub>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𝑅𝑔𝑙</m:t>
                        </m:r>
                      </m:den>
                    </m:f>
                  </m:oMath>
                </m:oMathPara>
              </a14:m>
              <a:endParaRPr lang="en-U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m:t>
                    </m:r>
                    <m:r>
                      <a:rPr lang="en-US" sz="1100" b="0" i="1">
                        <a:latin typeface="Cambria Math" panose="02040503050406030204" pitchFamily="18" charset="0"/>
                      </a:rPr>
                      <m:t>𝑉𝐻𝐵</m:t>
                    </m:r>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𝑉𝐻𝐵</m:t>
                        </m:r>
                      </m:num>
                      <m:den>
                        <m:r>
                          <a:rPr lang="en-US" sz="1100" b="0" i="1">
                            <a:latin typeface="Cambria Math" panose="02040503050406030204" pitchFamily="18" charset="0"/>
                          </a:rPr>
                          <m:t>𝑅𝑝</m:t>
                        </m:r>
                        <m:sSub>
                          <m:sSubPr>
                            <m:ctrlPr>
                              <a:rPr lang="en-US" sz="1100" b="0" i="1">
                                <a:latin typeface="Cambria Math" panose="02040503050406030204" pitchFamily="18" charset="0"/>
                              </a:rPr>
                            </m:ctrlPr>
                          </m:sSubPr>
                          <m:e>
                            <m:r>
                              <a:rPr lang="en-US" sz="1100" b="0" i="1">
                                <a:latin typeface="Cambria Math" panose="02040503050406030204" pitchFamily="18" charset="0"/>
                              </a:rPr>
                              <m:t>𝑑h</m:t>
                            </m:r>
                          </m:e>
                          <m:sub>
                            <m:r>
                              <a:rPr lang="en-US" sz="1100" b="0" i="1">
                                <a:latin typeface="Cambria Math" panose="02040503050406030204" pitchFamily="18" charset="0"/>
                              </a:rPr>
                              <m:t>𝑝𝑎𝑟𝑎𝑙𝑙𝑒𝑙</m:t>
                            </m:r>
                          </m:sub>
                        </m:sSub>
                      </m:den>
                    </m:f>
                    <m:r>
                      <a:rPr lang="en-US" sz="1100" b="0" i="1">
                        <a:latin typeface="Cambria Math" panose="02040503050406030204" pitchFamily="18" charset="0"/>
                      </a:rPr>
                      <m:t>∗</m:t>
                    </m:r>
                    <m:r>
                      <a:rPr lang="en-US" sz="1100" b="0" i="1">
                        <a:latin typeface="Cambria Math" panose="02040503050406030204" pitchFamily="18" charset="0"/>
                      </a:rPr>
                      <m:t>𝑑𝑢𝑡𝑦</m:t>
                    </m:r>
                  </m:oMath>
                </m:oMathPara>
              </a14:m>
              <a:endParaRPr lang="en-U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m:t>
                    </m:r>
                    <m:r>
                      <a:rPr lang="en-US" sz="1100" b="0" i="1">
                        <a:latin typeface="Cambria Math" panose="02040503050406030204" pitchFamily="18" charset="0"/>
                      </a:rPr>
                      <m:t>𝑉𝐷𝐷</m:t>
                    </m:r>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𝑉𝐷𝐷</m:t>
                        </m:r>
                      </m:num>
                      <m:den>
                        <m:r>
                          <a:rPr lang="en-US" sz="1100" b="0" i="1">
                            <a:latin typeface="Cambria Math" panose="02040503050406030204" pitchFamily="18" charset="0"/>
                          </a:rPr>
                          <m:t>𝑅𝑝𝑑</m:t>
                        </m:r>
                        <m:sSub>
                          <m:sSubPr>
                            <m:ctrlPr>
                              <a:rPr lang="en-US" sz="1100" b="0" i="1">
                                <a:latin typeface="Cambria Math" panose="02040503050406030204" pitchFamily="18" charset="0"/>
                              </a:rPr>
                            </m:ctrlPr>
                          </m:sSubPr>
                          <m:e>
                            <m:r>
                              <a:rPr lang="en-US" sz="1100" b="0" i="1">
                                <a:latin typeface="Cambria Math" panose="02040503050406030204" pitchFamily="18" charset="0"/>
                              </a:rPr>
                              <m:t>𝑙</m:t>
                            </m:r>
                          </m:e>
                          <m:sub>
                            <m:r>
                              <a:rPr lang="en-US" sz="1100" b="0" i="1">
                                <a:latin typeface="Cambria Math" panose="02040503050406030204" pitchFamily="18" charset="0"/>
                              </a:rPr>
                              <m:t>𝑝𝑎𝑟𝑎𝑙𝑙𝑒𝑙</m:t>
                            </m:r>
                          </m:sub>
                        </m:sSub>
                      </m:den>
                    </m:f>
                    <m:r>
                      <a:rPr lang="en-US" sz="1100" b="0" i="1">
                        <a:latin typeface="Cambria Math" panose="02040503050406030204" pitchFamily="18" charset="0"/>
                      </a:rPr>
                      <m:t>∗(1−</m:t>
                    </m:r>
                    <m:r>
                      <a:rPr lang="en-US" sz="1100" b="0" i="1">
                        <a:latin typeface="Cambria Math" panose="02040503050406030204" pitchFamily="18" charset="0"/>
                      </a:rPr>
                      <m:t>𝐷𝑢𝑡𝑦</m:t>
                    </m:r>
                    <m:r>
                      <a:rPr lang="en-US" sz="1100" b="0" i="1">
                        <a:latin typeface="Cambria Math" panose="02040503050406030204" pitchFamily="18" charset="0"/>
                      </a:rPr>
                      <m:t>)</m:t>
                    </m:r>
                  </m:oMath>
                </m:oMathPara>
              </a14:m>
              <a:endParaRPr lang="en-US" sz="1100"/>
            </a:p>
          </xdr:txBody>
        </xdr:sp>
      </mc:Choice>
      <mc:Fallback xmlns="">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5522323" y="3992880"/>
              <a:ext cx="2927340" cy="2546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𝑉𝐷𝐷∗𝐼𝐷𝐷𝑞</a:t>
              </a:r>
              <a:endParaRPr lang="en-US" sz="1100" b="0" i="1">
                <a:latin typeface="Cambria Math" panose="02040503050406030204" pitchFamily="18" charset="0"/>
              </a:endParaRPr>
            </a:p>
            <a:p>
              <a:pPr/>
              <a:r>
                <a:rPr lang="en-US" sz="1100" b="0" i="0">
                  <a:latin typeface="Cambria Math" panose="02040503050406030204" pitchFamily="18" charset="0"/>
                </a:rPr>
                <a:t>+𝐼𝑑𝑖𝑜𝑑𝑒_𝑎𝑣𝑔∗(0.7𝑉+𝐼𝑑𝑖𝑜𝑑𝑒_𝑎𝑣𝑔∗𝑅𝑑𝑖𝑜𝑑𝑒)</a:t>
              </a:r>
              <a:endParaRPr lang="en-US" sz="1100" b="0" i="1">
                <a:latin typeface="Cambria Math" panose="02040503050406030204" pitchFamily="18" charset="0"/>
              </a:endParaRPr>
            </a:p>
            <a:p>
              <a:pPr/>
              <a:r>
                <a:rPr lang="en-US" sz="1100" b="0" i="0">
                  <a:latin typeface="Cambria Math" panose="02040503050406030204" pitchFamily="18" charset="0"/>
                </a:rPr>
                <a:t>+1/2∗𝑄𝑔𝑠_ℎ∗𝑓𝑟𝑒𝑞∗𝑉𝐻𝐵∗(𝑅𝑑𝑠𝑜𝑛_(ℎ𝑜_𝑝𝑚𝑜𝑠))/(𝑅𝑑𝑠𝑜𝑛_(ℎ𝑜_𝑝𝑚𝑜𝑠)+𝑅𝑔ℎ)</a:t>
              </a:r>
              <a:endParaRPr lang="en-US" sz="1100" b="0" i="1">
                <a:latin typeface="Cambria Math" panose="02040503050406030204" pitchFamily="18" charset="0"/>
              </a:endParaRPr>
            </a:p>
            <a:p>
              <a:pPr/>
              <a:r>
                <a:rPr lang="en-US" sz="1100" b="0" i="0">
                  <a:solidFill>
                    <a:schemeClr val="tx1"/>
                  </a:solidFill>
                  <a:effectLst/>
                  <a:latin typeface="+mn-lt"/>
                  <a:ea typeface="+mn-ea"/>
                  <a:cs typeface="+mn-cs"/>
                </a:rPr>
                <a:t>+1/2∗𝑄𝑔𝑠_ℎ∗𝑓𝑟𝑒𝑞∗𝑉𝐻𝐵∗(𝑅𝑑𝑠𝑜𝑛_(</a:t>
              </a:r>
              <a:r>
                <a:rPr lang="en-US" sz="1100" b="0" i="0">
                  <a:solidFill>
                    <a:schemeClr val="tx1"/>
                  </a:solidFill>
                  <a:effectLst/>
                  <a:latin typeface="Cambria Math" panose="02040503050406030204" pitchFamily="18" charset="0"/>
                  <a:ea typeface="+mn-ea"/>
                  <a:cs typeface="+mn-cs"/>
                </a:rPr>
                <a:t>ℎ𝑜_𝑛𝑚𝑜𝑠</a:t>
              </a:r>
              <a:r>
                <a:rPr lang="en-US" sz="1100" b="0" i="0">
                  <a:solidFill>
                    <a:schemeClr val="tx1"/>
                  </a:solidFill>
                  <a:effectLst/>
                  <a:latin typeface="+mn-lt"/>
                  <a:ea typeface="+mn-ea"/>
                  <a:cs typeface="+mn-cs"/>
                </a:rPr>
                <a:t>))/(𝑅𝑑𝑠𝑜𝑛_(</a:t>
              </a:r>
              <a:r>
                <a:rPr lang="en-US" sz="1100" b="0" i="0">
                  <a:solidFill>
                    <a:schemeClr val="tx1"/>
                  </a:solidFill>
                  <a:effectLst/>
                  <a:latin typeface="Cambria Math" panose="02040503050406030204" pitchFamily="18" charset="0"/>
                  <a:ea typeface="+mn-ea"/>
                  <a:cs typeface="+mn-cs"/>
                </a:rPr>
                <a:t>ℎ𝑜_𝑛𝑚𝑜𝑠</a:t>
              </a:r>
              <a:r>
                <a:rPr lang="en-US" sz="1100" b="0" i="0">
                  <a:solidFill>
                    <a:schemeClr val="tx1"/>
                  </a:solidFill>
                  <a:effectLst/>
                  <a:latin typeface="+mn-lt"/>
                  <a:ea typeface="+mn-ea"/>
                  <a:cs typeface="+mn-cs"/>
                </a:rPr>
                <a:t>)+𝑅𝑔ℎ)</a:t>
              </a:r>
              <a:endParaRPr lang="en-US" sz="1100" b="0" i="1">
                <a:latin typeface="Cambria Math" panose="02040503050406030204" pitchFamily="18" charset="0"/>
              </a:endParaRPr>
            </a:p>
            <a:p>
              <a:pPr/>
              <a:r>
                <a:rPr lang="en-US" sz="1100" b="0" i="0">
                  <a:latin typeface="Cambria Math" panose="02040503050406030204" pitchFamily="18" charset="0"/>
                </a:rPr>
                <a:t>+1/2∗𝑄𝑔𝑠_𝑙∗𝑓𝑟𝑒𝑞∗𝑉𝐷𝐷∗(𝑅𝑑𝑠𝑜𝑛_(𝑙𝑜_𝑝𝑚𝑜𝑠))/(𝑅𝑑𝑠𝑜𝑛_(𝑙𝑜_𝑝𝑚𝑜𝑠)+𝑅𝑔𝑙)</a:t>
              </a:r>
              <a:endParaRPr lang="en-US" sz="1100" b="0" i="1">
                <a:latin typeface="Cambria Math" panose="02040503050406030204" pitchFamily="18" charset="0"/>
              </a:endParaRPr>
            </a:p>
            <a:p>
              <a:pPr/>
              <a:r>
                <a:rPr lang="en-US" sz="1100" b="0" i="0">
                  <a:solidFill>
                    <a:schemeClr val="tx1"/>
                  </a:solidFill>
                  <a:effectLst/>
                  <a:latin typeface="+mn-lt"/>
                  <a:ea typeface="+mn-ea"/>
                  <a:cs typeface="+mn-cs"/>
                </a:rPr>
                <a:t>+1/2∗𝑄𝑔𝑠_</a:t>
              </a:r>
              <a:r>
                <a:rPr lang="en-US" sz="1100" b="0" i="0">
                  <a:solidFill>
                    <a:schemeClr val="tx1"/>
                  </a:solidFill>
                  <a:effectLst/>
                  <a:latin typeface="Cambria Math" panose="02040503050406030204" pitchFamily="18" charset="0"/>
                  <a:ea typeface="+mn-ea"/>
                  <a:cs typeface="+mn-cs"/>
                </a:rPr>
                <a:t>𝑙</a:t>
              </a:r>
              <a:r>
                <a:rPr lang="en-US" sz="1100" b="0" i="0">
                  <a:solidFill>
                    <a:schemeClr val="tx1"/>
                  </a:solidFill>
                  <a:effectLst/>
                  <a:latin typeface="+mn-lt"/>
                  <a:ea typeface="+mn-ea"/>
                  <a:cs typeface="+mn-cs"/>
                </a:rPr>
                <a:t>∗𝑓𝑟𝑒𝑞∗𝑉</a:t>
              </a:r>
              <a:r>
                <a:rPr lang="en-US" sz="1100" b="0" i="0">
                  <a:solidFill>
                    <a:schemeClr val="tx1"/>
                  </a:solidFill>
                  <a:effectLst/>
                  <a:latin typeface="Cambria Math" panose="02040503050406030204" pitchFamily="18" charset="0"/>
                  <a:ea typeface="+mn-ea"/>
                  <a:cs typeface="+mn-cs"/>
                </a:rPr>
                <a:t>𝐷𝐷</a:t>
              </a:r>
              <a:r>
                <a:rPr lang="en-US" sz="1100" b="0" i="0">
                  <a:solidFill>
                    <a:schemeClr val="tx1"/>
                  </a:solidFill>
                  <a:effectLst/>
                  <a:latin typeface="+mn-lt"/>
                  <a:ea typeface="+mn-ea"/>
                  <a:cs typeface="+mn-cs"/>
                </a:rPr>
                <a:t>∗(𝑅𝑑𝑠𝑜𝑛_(</a:t>
              </a:r>
              <a:r>
                <a:rPr lang="en-US" sz="1100" b="0" i="0">
                  <a:solidFill>
                    <a:schemeClr val="tx1"/>
                  </a:solidFill>
                  <a:effectLst/>
                  <a:latin typeface="Cambria Math" panose="02040503050406030204" pitchFamily="18" charset="0"/>
                  <a:ea typeface="+mn-ea"/>
                  <a:cs typeface="+mn-cs"/>
                </a:rPr>
                <a:t>𝑙𝑜_𝑛𝑚𝑜𝑠</a:t>
              </a:r>
              <a:r>
                <a:rPr lang="en-US" sz="1100" b="0" i="0">
                  <a:solidFill>
                    <a:schemeClr val="tx1"/>
                  </a:solidFill>
                  <a:effectLst/>
                  <a:latin typeface="+mn-lt"/>
                  <a:ea typeface="+mn-ea"/>
                  <a:cs typeface="+mn-cs"/>
                </a:rPr>
                <a:t>))/(𝑅𝑑𝑠𝑜𝑛_(</a:t>
              </a:r>
              <a:r>
                <a:rPr lang="en-US" sz="1100" b="0" i="0">
                  <a:solidFill>
                    <a:schemeClr val="tx1"/>
                  </a:solidFill>
                  <a:effectLst/>
                  <a:latin typeface="Cambria Math" panose="02040503050406030204" pitchFamily="18" charset="0"/>
                  <a:ea typeface="+mn-ea"/>
                  <a:cs typeface="+mn-cs"/>
                </a:rPr>
                <a:t>𝑙𝑜_𝑛𝑚𝑜𝑠</a:t>
              </a:r>
              <a:r>
                <a:rPr lang="en-US" sz="1100" b="0" i="0">
                  <a:solidFill>
                    <a:schemeClr val="tx1"/>
                  </a:solidFill>
                  <a:effectLst/>
                  <a:latin typeface="+mn-lt"/>
                  <a:ea typeface="+mn-ea"/>
                  <a:cs typeface="+mn-cs"/>
                </a:rPr>
                <a:t>)+𝑅𝑔</a:t>
              </a:r>
              <a:r>
                <a:rPr lang="en-US" sz="1100" b="0" i="0">
                  <a:solidFill>
                    <a:schemeClr val="tx1"/>
                  </a:solidFill>
                  <a:effectLst/>
                  <a:latin typeface="Cambria Math" panose="02040503050406030204" pitchFamily="18" charset="0"/>
                  <a:ea typeface="+mn-ea"/>
                  <a:cs typeface="+mn-cs"/>
                </a:rPr>
                <a:t>𝑙</a:t>
              </a:r>
              <a:r>
                <a:rPr lang="en-US" sz="1100" b="0" i="0">
                  <a:solidFill>
                    <a:schemeClr val="tx1"/>
                  </a:solidFill>
                  <a:effectLst/>
                  <a:latin typeface="+mn-lt"/>
                  <a:ea typeface="+mn-ea"/>
                  <a:cs typeface="+mn-cs"/>
                </a:rPr>
                <a:t>)</a:t>
              </a:r>
              <a:endParaRPr lang="en-US" sz="1100" b="0" i="1">
                <a:latin typeface="Cambria Math" panose="02040503050406030204" pitchFamily="18" charset="0"/>
              </a:endParaRPr>
            </a:p>
            <a:p>
              <a:pPr/>
              <a:r>
                <a:rPr lang="en-US" sz="1100" b="0" i="0">
                  <a:latin typeface="Cambria Math" panose="02040503050406030204" pitchFamily="18" charset="0"/>
                </a:rPr>
                <a:t>+𝑉𝐻𝐵∗𝑉𝐻𝐵/(𝑅𝑝〖𝑑ℎ〗_𝑝𝑎𝑟𝑎𝑙𝑙𝑒𝑙 )∗𝑑𝑢𝑡𝑦</a:t>
              </a:r>
              <a:endParaRPr lang="en-US" sz="1100" b="0" i="1">
                <a:latin typeface="Cambria Math" panose="02040503050406030204" pitchFamily="18" charset="0"/>
              </a:endParaRPr>
            </a:p>
            <a:p>
              <a:pPr/>
              <a:r>
                <a:rPr lang="en-US" sz="1100" b="0" i="0">
                  <a:latin typeface="Cambria Math" panose="02040503050406030204" pitchFamily="18" charset="0"/>
                </a:rPr>
                <a:t>+𝑉𝐷𝐷∗𝑉𝐷𝐷/(𝑅𝑝𝑑𝑙_𝑝𝑎𝑟𝑎𝑙𝑙𝑒𝑙 )∗(1−𝐷𝑢𝑡𝑦)</a:t>
              </a:r>
              <a:endParaRPr lang="en-US"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3</xdr:col>
      <xdr:colOff>274320</xdr:colOff>
      <xdr:row>29</xdr:row>
      <xdr:rowOff>30480</xdr:rowOff>
    </xdr:from>
    <xdr:to>
      <xdr:col>4</xdr:col>
      <xdr:colOff>2141220</xdr:colOff>
      <xdr:row>44</xdr:row>
      <xdr:rowOff>22860</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Visio_Drawing.vsdx"/></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1:A23"/>
  <sheetViews>
    <sheetView topLeftCell="A9" zoomScale="130" zoomScaleNormal="130" workbookViewId="0">
      <selection activeCell="A15" sqref="A15"/>
    </sheetView>
  </sheetViews>
  <sheetFormatPr defaultRowHeight="14.4"/>
  <cols>
    <col min="1" max="1" width="147.21875" customWidth="1"/>
  </cols>
  <sheetData>
    <row r="1" spans="1:1" ht="72.75" hidden="1" customHeight="1">
      <c r="A1" s="109" t="s">
        <v>15</v>
      </c>
    </row>
    <row r="2" spans="1:1" ht="17.100000000000001" hidden="1" customHeight="1">
      <c r="A2" s="110"/>
    </row>
    <row r="3" spans="1:1" ht="12" hidden="1" customHeight="1">
      <c r="A3" s="110"/>
    </row>
    <row r="4" spans="1:1" ht="18.899999999999999" hidden="1" customHeight="1">
      <c r="A4" s="110"/>
    </row>
    <row r="5" spans="1:1" hidden="1">
      <c r="A5" s="110"/>
    </row>
    <row r="6" spans="1:1" hidden="1">
      <c r="A6" s="110"/>
    </row>
    <row r="7" spans="1:1" hidden="1">
      <c r="A7" s="110"/>
    </row>
    <row r="8" spans="1:1" ht="15" hidden="1" customHeight="1" thickBot="1">
      <c r="A8" s="111"/>
    </row>
    <row r="9" spans="1:1" ht="54.9" customHeight="1">
      <c r="A9" s="16"/>
    </row>
    <row r="10" spans="1:1" ht="16.5" customHeight="1">
      <c r="A10" s="7" t="s">
        <v>8</v>
      </c>
    </row>
    <row r="11" spans="1:1" ht="16.5" customHeight="1">
      <c r="A11" s="7"/>
    </row>
    <row r="12" spans="1:1" ht="16.5" customHeight="1">
      <c r="A12" s="8" t="str">
        <f>CHOOSE(Language!B1,Language!C2,Language!D2,Language!E2)</f>
        <v>HIP2211/10 Design Calculations</v>
      </c>
    </row>
    <row r="13" spans="1:1" ht="51" customHeight="1">
      <c r="A13" s="9" t="str">
        <f>CHOOSE(Language!B1,Language!C3,Language!D3,Language!E3)</f>
        <v>Renesas Electronics</v>
      </c>
    </row>
    <row r="14" spans="1:1">
      <c r="A14" s="10" t="str">
        <f>CHOOSE(Language!B1,Language!C4,Language!D4,Language!E4)</f>
        <v>REV 1.0.0</v>
      </c>
    </row>
    <row r="15" spans="1:1" ht="15" thickBot="1">
      <c r="A15" s="11">
        <f>CHOOSE(Language!B1,Language!C5,Language!D5,Language!E5)</f>
        <v>44223</v>
      </c>
    </row>
    <row r="16" spans="1:1" ht="15.6">
      <c r="A16" s="12" t="str">
        <f>CHOOSE(Language!B1,Language!C6,Language!D6,Language!E6)</f>
        <v>WELCOME</v>
      </c>
    </row>
    <row r="17" spans="1:1" ht="27">
      <c r="A17" s="13" t="str">
        <f>CHOOSE(Language!B1,Language!C7,Language!D7,Language!E7)</f>
        <v>Readme: This design program provide the customer to calcuuate the Gate source and sink current, OCP trigger point, power loss and junction temperature calculation.</v>
      </c>
    </row>
    <row r="18" spans="1:1">
      <c r="A18" s="14" t="str">
        <f>CHOOSE(Language!B1,Language!C8,Language!D8,Language!E8)</f>
        <v>User can input the values in these colored cells.</v>
      </c>
    </row>
    <row r="19" spans="1:1">
      <c r="A19" s="15" t="str">
        <f>CHOOSE(Language!B1,Language!C9,Language!D9,Language!E9)</f>
        <v>The values in these colored cells are calculation results.</v>
      </c>
    </row>
    <row r="20" spans="1:1">
      <c r="A20" s="27" t="str">
        <f>CHOOSE(Language!B1,Language!C10,Language!D10,Language!E10)</f>
        <v>Value alarm,  please check the values in these color cells.</v>
      </c>
    </row>
    <row r="21" spans="1:1" ht="40.799999999999997" thickBot="1">
      <c r="A21" s="26" t="str">
        <f>CHOOSE(Language!B1,Language!C11,Language!D11,Language!E11)</f>
        <v xml:space="preserve">Disclaimer: Renesas provides this design program to help our field application engineers and  customers  select power stage components and design compensation network. However, components variation, temperature change and PCB layout could significantly affect IC performance. It remains the customers' responsibility to verify the actual circuit performance empirically.  </v>
      </c>
    </row>
    <row r="22" spans="1:1">
      <c r="A22" s="107"/>
    </row>
    <row r="23" spans="1:1">
      <c r="A23" s="108"/>
    </row>
  </sheetData>
  <mergeCells count="2">
    <mergeCell ref="A22:A23"/>
    <mergeCell ref="A1:A8"/>
  </mergeCells>
  <phoneticPr fontId="21" type="noConversion"/>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9697" r:id="rId4" name="Option Button 1">
              <controlPr defaultSize="0" autoFill="0" autoLine="0" autoPict="0">
                <anchor moveWithCells="1">
                  <from>
                    <xdr:col>0</xdr:col>
                    <xdr:colOff>3855720</xdr:colOff>
                    <xdr:row>9</xdr:row>
                    <xdr:rowOff>7620</xdr:rowOff>
                  </from>
                  <to>
                    <xdr:col>0</xdr:col>
                    <xdr:colOff>4495800</xdr:colOff>
                    <xdr:row>9</xdr:row>
                    <xdr:rowOff>198120</xdr:rowOff>
                  </to>
                </anchor>
              </controlPr>
            </control>
          </mc:Choice>
        </mc:AlternateContent>
        <mc:AlternateContent xmlns:mc="http://schemas.openxmlformats.org/markup-compatibility/2006">
          <mc:Choice Requires="x14">
            <control shapeId="29698" r:id="rId5" name="Option Button 2">
              <controlPr defaultSize="0" autoFill="0" autoLine="0" autoPict="0">
                <anchor moveWithCells="1">
                  <from>
                    <xdr:col>0</xdr:col>
                    <xdr:colOff>4579620</xdr:colOff>
                    <xdr:row>9</xdr:row>
                    <xdr:rowOff>7620</xdr:rowOff>
                  </from>
                  <to>
                    <xdr:col>0</xdr:col>
                    <xdr:colOff>5219700</xdr:colOff>
                    <xdr:row>9</xdr:row>
                    <xdr:rowOff>198120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A1:E147"/>
  <sheetViews>
    <sheetView workbookViewId="0">
      <selection activeCell="E10" sqref="E10"/>
    </sheetView>
  </sheetViews>
  <sheetFormatPr defaultRowHeight="14.4"/>
  <cols>
    <col min="1" max="1" width="17.33203125" customWidth="1"/>
    <col min="3" max="3" width="63.88671875" style="6" customWidth="1"/>
    <col min="4" max="4" width="56.33203125" style="6" customWidth="1"/>
    <col min="5" max="5" width="37.88671875" customWidth="1"/>
  </cols>
  <sheetData>
    <row r="1" spans="1:5" ht="16.2" thickBot="1">
      <c r="A1" s="30" t="s">
        <v>9</v>
      </c>
      <c r="B1" s="35">
        <v>1</v>
      </c>
      <c r="C1" s="33" t="s">
        <v>10</v>
      </c>
      <c r="D1" s="33" t="s">
        <v>11</v>
      </c>
      <c r="E1" s="31" t="s">
        <v>12</v>
      </c>
    </row>
    <row r="2" spans="1:5" ht="15.6">
      <c r="A2" s="32"/>
      <c r="B2" s="32"/>
      <c r="C2" s="5" t="s">
        <v>102</v>
      </c>
      <c r="D2" s="5" t="s">
        <v>103</v>
      </c>
      <c r="E2" s="31"/>
    </row>
    <row r="3" spans="1:5" ht="15.6">
      <c r="A3" s="32"/>
      <c r="B3" s="32"/>
      <c r="C3" s="33" t="s">
        <v>55</v>
      </c>
      <c r="D3" s="33" t="s">
        <v>56</v>
      </c>
      <c r="E3" s="31"/>
    </row>
    <row r="4" spans="1:5" ht="15.6">
      <c r="A4" s="32"/>
      <c r="B4" s="32"/>
      <c r="C4" s="33" t="s">
        <v>17</v>
      </c>
      <c r="D4" s="33" t="s">
        <v>18</v>
      </c>
      <c r="E4" s="31"/>
    </row>
    <row r="5" spans="1:5" ht="15.6">
      <c r="A5" s="32"/>
      <c r="B5" s="32"/>
      <c r="C5" s="34">
        <v>44223</v>
      </c>
      <c r="D5" s="33" t="s">
        <v>133</v>
      </c>
      <c r="E5" s="31"/>
    </row>
    <row r="6" spans="1:5" ht="15.6">
      <c r="A6" s="32"/>
      <c r="B6" s="32"/>
      <c r="C6" s="33" t="s">
        <v>2</v>
      </c>
      <c r="D6" s="33" t="s">
        <v>4</v>
      </c>
      <c r="E6" s="31"/>
    </row>
    <row r="7" spans="1:5" ht="46.8">
      <c r="A7" s="32"/>
      <c r="B7" s="32"/>
      <c r="C7" s="33" t="s">
        <v>50</v>
      </c>
      <c r="D7" s="33" t="s">
        <v>19</v>
      </c>
      <c r="E7" s="31"/>
    </row>
    <row r="8" spans="1:5" ht="31.2">
      <c r="A8" s="32"/>
      <c r="B8" s="32"/>
      <c r="C8" s="33" t="s">
        <v>58</v>
      </c>
      <c r="D8" s="33" t="s">
        <v>5</v>
      </c>
      <c r="E8" s="31"/>
    </row>
    <row r="9" spans="1:5" ht="15.6">
      <c r="A9" s="32"/>
      <c r="B9" s="32"/>
      <c r="C9" s="33" t="s">
        <v>59</v>
      </c>
      <c r="D9" s="33" t="s">
        <v>6</v>
      </c>
      <c r="E9" s="31"/>
    </row>
    <row r="10" spans="1:5" ht="15.6">
      <c r="A10" s="32"/>
      <c r="B10" s="32"/>
      <c r="C10" s="33" t="s">
        <v>3</v>
      </c>
      <c r="D10" s="33" t="s">
        <v>7</v>
      </c>
      <c r="E10" s="31"/>
    </row>
    <row r="11" spans="1:5" ht="93.6">
      <c r="A11" s="32"/>
      <c r="B11" s="32"/>
      <c r="C11" s="33" t="s">
        <v>57</v>
      </c>
      <c r="D11" s="33" t="s">
        <v>13</v>
      </c>
      <c r="E11" s="31"/>
    </row>
    <row r="12" spans="1:5">
      <c r="C12" s="5"/>
      <c r="D12" s="5"/>
      <c r="E12" s="4"/>
    </row>
    <row r="13" spans="1:5">
      <c r="C13" s="5"/>
      <c r="D13" s="5"/>
      <c r="E13" s="4"/>
    </row>
    <row r="14" spans="1:5">
      <c r="C14" s="5" t="s">
        <v>102</v>
      </c>
      <c r="D14" s="5" t="s">
        <v>103</v>
      </c>
      <c r="E14" s="4"/>
    </row>
    <row r="15" spans="1:5" ht="28.8">
      <c r="C15" s="5" t="s">
        <v>16</v>
      </c>
      <c r="D15" s="5" t="s">
        <v>14</v>
      </c>
      <c r="E15" s="4"/>
    </row>
    <row r="16" spans="1:5">
      <c r="C16" s="5" t="s">
        <v>20</v>
      </c>
      <c r="D16" s="5" t="s">
        <v>21</v>
      </c>
      <c r="E16" s="4"/>
    </row>
    <row r="17" spans="3:5">
      <c r="C17" s="5" t="s">
        <v>40</v>
      </c>
      <c r="D17" s="5" t="s">
        <v>41</v>
      </c>
      <c r="E17" s="4"/>
    </row>
    <row r="18" spans="3:5">
      <c r="C18" s="5" t="s">
        <v>23</v>
      </c>
      <c r="D18" s="5" t="s">
        <v>24</v>
      </c>
      <c r="E18" s="4"/>
    </row>
    <row r="19" spans="3:5">
      <c r="C19" s="5" t="s">
        <v>22</v>
      </c>
      <c r="D19" s="5" t="s">
        <v>25</v>
      </c>
      <c r="E19" s="4"/>
    </row>
    <row r="20" spans="3:5">
      <c r="C20" s="65" t="s">
        <v>78</v>
      </c>
      <c r="D20" s="5" t="s">
        <v>77</v>
      </c>
      <c r="E20" s="4"/>
    </row>
    <row r="21" spans="3:5" ht="15.6">
      <c r="C21" s="5" t="s">
        <v>62</v>
      </c>
      <c r="D21" s="5" t="s">
        <v>79</v>
      </c>
      <c r="E21" s="4"/>
    </row>
    <row r="22" spans="3:5" ht="15.6">
      <c r="C22" s="66" t="s">
        <v>63</v>
      </c>
      <c r="D22" s="5" t="s">
        <v>80</v>
      </c>
      <c r="E22" s="4"/>
    </row>
    <row r="23" spans="3:5">
      <c r="C23" s="5" t="s">
        <v>34</v>
      </c>
      <c r="D23" s="5" t="s">
        <v>35</v>
      </c>
      <c r="E23" s="4"/>
    </row>
    <row r="24" spans="3:5">
      <c r="C24" s="5" t="s">
        <v>51</v>
      </c>
      <c r="D24" s="5" t="s">
        <v>36</v>
      </c>
      <c r="E24" s="4"/>
    </row>
    <row r="25" spans="3:5">
      <c r="C25" s="5" t="s">
        <v>26</v>
      </c>
      <c r="D25" s="5" t="s">
        <v>27</v>
      </c>
      <c r="E25" s="4"/>
    </row>
    <row r="26" spans="3:5">
      <c r="C26" s="5" t="s">
        <v>129</v>
      </c>
      <c r="D26" s="5" t="s">
        <v>130</v>
      </c>
      <c r="E26" s="4"/>
    </row>
    <row r="27" spans="3:5">
      <c r="C27" s="66" t="s">
        <v>94</v>
      </c>
      <c r="D27" s="5" t="s">
        <v>95</v>
      </c>
      <c r="E27" s="4"/>
    </row>
    <row r="28" spans="3:5">
      <c r="C28" s="5" t="s">
        <v>28</v>
      </c>
      <c r="D28" s="5" t="s">
        <v>29</v>
      </c>
      <c r="E28" s="4"/>
    </row>
    <row r="29" spans="3:5">
      <c r="C29" s="5" t="s">
        <v>30</v>
      </c>
      <c r="D29" s="5" t="s">
        <v>31</v>
      </c>
      <c r="E29" s="4"/>
    </row>
    <row r="30" spans="3:5">
      <c r="C30" s="5" t="s">
        <v>32</v>
      </c>
      <c r="D30" s="5" t="s">
        <v>33</v>
      </c>
      <c r="E30" s="4"/>
    </row>
    <row r="31" spans="3:5">
      <c r="C31" s="5" t="s">
        <v>37</v>
      </c>
      <c r="D31" s="5" t="s">
        <v>42</v>
      </c>
      <c r="E31" s="4"/>
    </row>
    <row r="32" spans="3:5">
      <c r="C32" s="5" t="s">
        <v>46</v>
      </c>
      <c r="D32" s="5" t="s">
        <v>47</v>
      </c>
      <c r="E32" s="4"/>
    </row>
    <row r="33" spans="3:5">
      <c r="C33" s="5" t="s">
        <v>38</v>
      </c>
      <c r="D33" s="5" t="s">
        <v>39</v>
      </c>
      <c r="E33" s="4"/>
    </row>
    <row r="34" spans="3:5">
      <c r="C34" s="5" t="s">
        <v>70</v>
      </c>
      <c r="D34" s="5" t="s">
        <v>71</v>
      </c>
      <c r="E34" s="4"/>
    </row>
    <row r="35" spans="3:5">
      <c r="C35" s="5" t="s">
        <v>52</v>
      </c>
      <c r="D35" s="5" t="s">
        <v>53</v>
      </c>
      <c r="E35" s="4"/>
    </row>
    <row r="36" spans="3:5">
      <c r="C36" s="5" t="s">
        <v>72</v>
      </c>
      <c r="D36" s="5" t="s">
        <v>73</v>
      </c>
      <c r="E36" s="4"/>
    </row>
    <row r="37" spans="3:5" ht="16.2" thickBot="1">
      <c r="C37" s="67" t="s">
        <v>69</v>
      </c>
      <c r="D37" s="5" t="s">
        <v>81</v>
      </c>
      <c r="E37" s="4"/>
    </row>
    <row r="38" spans="3:5">
      <c r="C38" s="5" t="s">
        <v>83</v>
      </c>
      <c r="D38" s="5" t="s">
        <v>82</v>
      </c>
      <c r="E38" s="4"/>
    </row>
    <row r="39" spans="3:5">
      <c r="C39" s="66" t="s">
        <v>96</v>
      </c>
      <c r="D39" s="5" t="s">
        <v>97</v>
      </c>
      <c r="E39" s="4"/>
    </row>
    <row r="40" spans="3:5">
      <c r="C40" s="5" t="s">
        <v>98</v>
      </c>
      <c r="D40" s="5" t="s">
        <v>99</v>
      </c>
      <c r="E40" s="4"/>
    </row>
    <row r="41" spans="3:5">
      <c r="C41" s="5" t="s">
        <v>100</v>
      </c>
      <c r="D41" s="5" t="s">
        <v>101</v>
      </c>
      <c r="E41" s="4"/>
    </row>
    <row r="42" spans="3:5">
      <c r="C42" s="5" t="s">
        <v>113</v>
      </c>
      <c r="D42" s="5" t="s">
        <v>114</v>
      </c>
      <c r="E42" s="4"/>
    </row>
    <row r="43" spans="3:5" ht="15.6">
      <c r="C43" s="5" t="s">
        <v>127</v>
      </c>
      <c r="D43" s="5" t="s">
        <v>128</v>
      </c>
      <c r="E43" s="4"/>
    </row>
    <row r="44" spans="3:5">
      <c r="C44" s="5"/>
      <c r="D44" s="5"/>
      <c r="E44" s="4"/>
    </row>
    <row r="45" spans="3:5">
      <c r="C45" s="5"/>
      <c r="D45" s="5"/>
      <c r="E45" s="4"/>
    </row>
    <row r="46" spans="3:5">
      <c r="C46" s="5"/>
      <c r="D46" s="5"/>
      <c r="E46" s="4"/>
    </row>
    <row r="47" spans="3:5">
      <c r="C47" s="5"/>
      <c r="D47" s="5"/>
      <c r="E47" s="4"/>
    </row>
    <row r="48" spans="3:5">
      <c r="C48" s="5"/>
      <c r="D48" s="5"/>
      <c r="E48" s="4"/>
    </row>
    <row r="49" spans="3:5">
      <c r="C49" s="5"/>
      <c r="D49" s="5"/>
      <c r="E49" s="4"/>
    </row>
    <row r="50" spans="3:5">
      <c r="C50" s="5"/>
      <c r="D50" s="5"/>
      <c r="E50" s="4"/>
    </row>
    <row r="51" spans="3:5">
      <c r="C51" s="5"/>
      <c r="D51" s="5"/>
      <c r="E51" s="4"/>
    </row>
    <row r="52" spans="3:5">
      <c r="C52" s="5"/>
      <c r="D52" s="5"/>
      <c r="E52" s="4"/>
    </row>
    <row r="53" spans="3:5">
      <c r="C53" s="5"/>
      <c r="D53" s="5"/>
      <c r="E53" s="4"/>
    </row>
    <row r="54" spans="3:5">
      <c r="C54" s="5"/>
      <c r="D54" s="5"/>
      <c r="E54" s="4"/>
    </row>
    <row r="55" spans="3:5">
      <c r="C55" s="5"/>
      <c r="D55" s="5"/>
      <c r="E55" s="4"/>
    </row>
    <row r="56" spans="3:5">
      <c r="C56" s="5"/>
      <c r="D56" s="5"/>
      <c r="E56" s="4"/>
    </row>
    <row r="57" spans="3:5">
      <c r="C57" s="5"/>
      <c r="D57" s="5"/>
      <c r="E57" s="4"/>
    </row>
    <row r="58" spans="3:5">
      <c r="C58" s="5"/>
      <c r="D58" s="5"/>
      <c r="E58" s="4"/>
    </row>
    <row r="59" spans="3:5">
      <c r="C59" s="5"/>
      <c r="D59" s="5"/>
      <c r="E59" s="4"/>
    </row>
    <row r="60" spans="3:5">
      <c r="C60" s="5"/>
      <c r="D60" s="5"/>
      <c r="E60" s="4"/>
    </row>
    <row r="61" spans="3:5">
      <c r="C61" s="5"/>
      <c r="D61" s="5"/>
      <c r="E61" s="4"/>
    </row>
    <row r="62" spans="3:5">
      <c r="C62" s="5"/>
      <c r="D62" s="5"/>
      <c r="E62" s="4"/>
    </row>
    <row r="63" spans="3:5">
      <c r="C63" s="5"/>
      <c r="D63" s="5"/>
      <c r="E63" s="4"/>
    </row>
    <row r="64" spans="3:5">
      <c r="C64" s="5"/>
      <c r="D64" s="5"/>
      <c r="E64" s="4"/>
    </row>
    <row r="65" spans="3:5">
      <c r="C65" s="5"/>
      <c r="D65" s="5"/>
      <c r="E65" s="4"/>
    </row>
    <row r="66" spans="3:5">
      <c r="C66" s="5"/>
      <c r="D66" s="5"/>
      <c r="E66" s="4"/>
    </row>
    <row r="67" spans="3:5">
      <c r="C67" s="5"/>
      <c r="D67" s="5"/>
      <c r="E67" s="4"/>
    </row>
    <row r="68" spans="3:5">
      <c r="C68" s="5"/>
      <c r="D68" s="5"/>
      <c r="E68" s="4"/>
    </row>
    <row r="69" spans="3:5">
      <c r="C69" s="5"/>
      <c r="D69" s="5"/>
      <c r="E69" s="4"/>
    </row>
    <row r="70" spans="3:5">
      <c r="C70" s="5"/>
      <c r="D70" s="5"/>
      <c r="E70" s="4"/>
    </row>
    <row r="71" spans="3:5">
      <c r="C71" s="5"/>
      <c r="D71" s="5"/>
      <c r="E71" s="4"/>
    </row>
    <row r="72" spans="3:5">
      <c r="C72" s="5"/>
      <c r="D72" s="5"/>
      <c r="E72" s="4"/>
    </row>
    <row r="73" spans="3:5">
      <c r="C73" s="5"/>
      <c r="D73" s="5"/>
      <c r="E73" s="4"/>
    </row>
    <row r="74" spans="3:5">
      <c r="C74" s="5"/>
      <c r="D74" s="5"/>
      <c r="E74" s="4"/>
    </row>
    <row r="75" spans="3:5">
      <c r="C75" s="5"/>
      <c r="D75" s="5"/>
      <c r="E75" s="4"/>
    </row>
    <row r="76" spans="3:5">
      <c r="C76" s="5"/>
      <c r="D76" s="5"/>
      <c r="E76" s="4"/>
    </row>
    <row r="77" spans="3:5">
      <c r="C77" s="5"/>
      <c r="D77" s="5"/>
      <c r="E77" s="4"/>
    </row>
    <row r="78" spans="3:5">
      <c r="C78" s="5"/>
      <c r="D78" s="5"/>
      <c r="E78" s="4"/>
    </row>
    <row r="79" spans="3:5">
      <c r="C79" s="5"/>
      <c r="D79" s="5"/>
      <c r="E79" s="4"/>
    </row>
    <row r="80" spans="3:5">
      <c r="C80" s="5"/>
      <c r="D80" s="5"/>
      <c r="E80" s="4"/>
    </row>
    <row r="81" spans="3:5">
      <c r="C81" s="5"/>
      <c r="D81" s="5"/>
      <c r="E81" s="4"/>
    </row>
    <row r="82" spans="3:5">
      <c r="C82" s="5"/>
      <c r="D82" s="5"/>
      <c r="E82" s="4"/>
    </row>
    <row r="83" spans="3:5">
      <c r="C83" s="5"/>
      <c r="D83" s="5"/>
      <c r="E83" s="4"/>
    </row>
    <row r="84" spans="3:5">
      <c r="C84" s="5"/>
      <c r="D84" s="5"/>
      <c r="E84" s="4"/>
    </row>
    <row r="85" spans="3:5">
      <c r="C85" s="5"/>
      <c r="D85" s="5"/>
      <c r="E85" s="4"/>
    </row>
    <row r="86" spans="3:5">
      <c r="C86" s="5"/>
      <c r="D86" s="5"/>
      <c r="E86" s="4"/>
    </row>
    <row r="87" spans="3:5">
      <c r="C87" s="5"/>
      <c r="D87" s="5"/>
      <c r="E87" s="4"/>
    </row>
    <row r="88" spans="3:5">
      <c r="C88" s="5"/>
      <c r="D88" s="5"/>
      <c r="E88" s="4"/>
    </row>
    <row r="89" spans="3:5">
      <c r="C89" s="5"/>
      <c r="D89" s="5"/>
      <c r="E89" s="4"/>
    </row>
    <row r="90" spans="3:5">
      <c r="C90" s="5"/>
      <c r="D90" s="5"/>
      <c r="E90" s="4"/>
    </row>
    <row r="91" spans="3:5">
      <c r="C91" s="5"/>
      <c r="D91" s="5"/>
      <c r="E91" s="4"/>
    </row>
    <row r="92" spans="3:5">
      <c r="C92" s="5"/>
      <c r="D92" s="5"/>
      <c r="E92" s="4"/>
    </row>
    <row r="93" spans="3:5">
      <c r="C93" s="5"/>
      <c r="D93" s="5"/>
      <c r="E93" s="4"/>
    </row>
    <row r="94" spans="3:5">
      <c r="C94" s="5"/>
      <c r="D94" s="5"/>
      <c r="E94" s="4"/>
    </row>
    <row r="95" spans="3:5">
      <c r="C95" s="5"/>
      <c r="D95" s="5"/>
      <c r="E95" s="4"/>
    </row>
    <row r="96" spans="3:5">
      <c r="C96" s="5"/>
      <c r="D96" s="5"/>
      <c r="E96" s="4"/>
    </row>
    <row r="97" spans="3:5">
      <c r="C97" s="5"/>
      <c r="D97" s="5"/>
      <c r="E97" s="4"/>
    </row>
    <row r="98" spans="3:5">
      <c r="C98" s="5"/>
      <c r="D98" s="5"/>
      <c r="E98" s="4"/>
    </row>
    <row r="99" spans="3:5">
      <c r="C99" s="5"/>
      <c r="D99" s="5"/>
      <c r="E99" s="4"/>
    </row>
    <row r="100" spans="3:5">
      <c r="C100" s="5"/>
      <c r="D100" s="5"/>
      <c r="E100" s="4"/>
    </row>
    <row r="101" spans="3:5">
      <c r="C101" s="5"/>
      <c r="D101" s="5"/>
      <c r="E101" s="4"/>
    </row>
    <row r="102" spans="3:5">
      <c r="C102" s="5"/>
      <c r="D102" s="5"/>
      <c r="E102" s="4"/>
    </row>
    <row r="103" spans="3:5">
      <c r="C103" s="5"/>
      <c r="D103" s="5"/>
      <c r="E103" s="4"/>
    </row>
    <row r="104" spans="3:5">
      <c r="C104" s="5"/>
      <c r="D104" s="5"/>
      <c r="E104" s="4"/>
    </row>
    <row r="105" spans="3:5">
      <c r="C105" s="5"/>
      <c r="D105" s="5"/>
      <c r="E105" s="4"/>
    </row>
    <row r="106" spans="3:5">
      <c r="C106" s="5"/>
      <c r="D106" s="5"/>
      <c r="E106" s="4"/>
    </row>
    <row r="107" spans="3:5">
      <c r="C107" s="5"/>
      <c r="D107" s="5"/>
      <c r="E107" s="4"/>
    </row>
    <row r="108" spans="3:5">
      <c r="C108" s="5"/>
      <c r="D108" s="5"/>
      <c r="E108" s="4"/>
    </row>
    <row r="109" spans="3:5">
      <c r="C109" s="5"/>
      <c r="D109" s="5"/>
      <c r="E109" s="4"/>
    </row>
    <row r="110" spans="3:5">
      <c r="C110" s="5"/>
      <c r="D110" s="5"/>
      <c r="E110" s="4"/>
    </row>
    <row r="111" spans="3:5">
      <c r="C111" s="5"/>
      <c r="D111" s="5"/>
      <c r="E111" s="4"/>
    </row>
    <row r="112" spans="3:5">
      <c r="C112" s="5"/>
      <c r="D112" s="5"/>
      <c r="E112" s="4"/>
    </row>
    <row r="113" spans="3:5">
      <c r="C113" s="5"/>
      <c r="D113" s="5"/>
      <c r="E113" s="4"/>
    </row>
    <row r="114" spans="3:5">
      <c r="C114" s="5"/>
      <c r="D114" s="5"/>
      <c r="E114" s="4"/>
    </row>
    <row r="115" spans="3:5">
      <c r="C115" s="5"/>
      <c r="D115" s="5"/>
      <c r="E115" s="4"/>
    </row>
    <row r="116" spans="3:5">
      <c r="C116" s="5"/>
      <c r="D116" s="5"/>
      <c r="E116" s="4"/>
    </row>
    <row r="117" spans="3:5">
      <c r="C117" s="43"/>
      <c r="D117" s="43"/>
      <c r="E117" s="4"/>
    </row>
    <row r="118" spans="3:5">
      <c r="C118" s="43"/>
      <c r="D118" s="43"/>
      <c r="E118" s="4"/>
    </row>
    <row r="119" spans="3:5">
      <c r="C119" s="43"/>
      <c r="D119" s="43"/>
      <c r="E119" s="4"/>
    </row>
    <row r="120" spans="3:5">
      <c r="C120" s="43"/>
      <c r="D120" s="43"/>
      <c r="E120" s="4"/>
    </row>
    <row r="121" spans="3:5">
      <c r="C121" s="43"/>
      <c r="D121" s="43"/>
      <c r="E121" s="4"/>
    </row>
    <row r="122" spans="3:5">
      <c r="C122" s="43"/>
      <c r="D122" s="43"/>
      <c r="E122" s="4"/>
    </row>
    <row r="123" spans="3:5">
      <c r="C123" s="43"/>
      <c r="D123" s="43"/>
      <c r="E123" s="4"/>
    </row>
    <row r="124" spans="3:5">
      <c r="C124" s="43"/>
      <c r="D124" s="43"/>
      <c r="E124" s="4"/>
    </row>
    <row r="125" spans="3:5">
      <c r="C125" s="38"/>
      <c r="D125" s="38"/>
      <c r="E125" s="4"/>
    </row>
    <row r="126" spans="3:5">
      <c r="C126" s="39"/>
      <c r="D126" s="39"/>
      <c r="E126" s="36"/>
    </row>
    <row r="127" spans="3:5">
      <c r="C127" s="39"/>
      <c r="D127" s="39"/>
      <c r="E127" s="36"/>
    </row>
    <row r="128" spans="3:5">
      <c r="C128" s="39"/>
      <c r="D128" s="39"/>
      <c r="E128" s="36"/>
    </row>
    <row r="129" spans="3:5">
      <c r="C129" s="40"/>
      <c r="D129" s="40"/>
      <c r="E129" s="36"/>
    </row>
    <row r="130" spans="3:5">
      <c r="C130" s="40"/>
      <c r="D130" s="40"/>
      <c r="E130" s="36"/>
    </row>
    <row r="131" spans="3:5">
      <c r="C131" s="41"/>
      <c r="D131" s="40"/>
      <c r="E131" s="36"/>
    </row>
    <row r="132" spans="3:5">
      <c r="C132" s="41"/>
      <c r="D132" s="40"/>
      <c r="E132" s="36"/>
    </row>
    <row r="133" spans="3:5">
      <c r="C133" s="40"/>
      <c r="D133" s="40"/>
      <c r="E133" s="36"/>
    </row>
    <row r="134" spans="3:5" ht="15.6">
      <c r="C134" s="42"/>
      <c r="D134" s="42"/>
      <c r="E134" s="37"/>
    </row>
    <row r="135" spans="3:5">
      <c r="C135" s="41"/>
      <c r="D135" s="40"/>
      <c r="E135" s="36"/>
    </row>
    <row r="136" spans="3:5">
      <c r="C136" s="41"/>
      <c r="D136" s="40"/>
      <c r="E136" s="36"/>
    </row>
    <row r="137" spans="3:5">
      <c r="C137" s="41"/>
      <c r="D137" s="40"/>
      <c r="E137" s="36"/>
    </row>
    <row r="138" spans="3:5">
      <c r="C138" s="40"/>
      <c r="D138" s="40"/>
      <c r="E138" s="36"/>
    </row>
    <row r="139" spans="3:5">
      <c r="C139" s="40"/>
      <c r="D139" s="40"/>
      <c r="E139" s="36"/>
    </row>
    <row r="140" spans="3:5">
      <c r="C140" s="39"/>
      <c r="D140" s="39"/>
      <c r="E140" s="36"/>
    </row>
    <row r="141" spans="3:5">
      <c r="C141" s="39"/>
      <c r="D141" s="39"/>
      <c r="E141" s="36"/>
    </row>
    <row r="142" spans="3:5">
      <c r="C142" s="5"/>
      <c r="D142" s="5"/>
      <c r="E142" s="4"/>
    </row>
    <row r="143" spans="3:5">
      <c r="C143" s="5"/>
      <c r="D143" s="5"/>
      <c r="E143" s="4"/>
    </row>
    <row r="144" spans="3:5">
      <c r="C144" s="5"/>
      <c r="D144" s="5"/>
      <c r="E144" s="4"/>
    </row>
    <row r="145" spans="3:5">
      <c r="C145" s="5"/>
      <c r="D145" s="5"/>
      <c r="E145" s="4"/>
    </row>
    <row r="146" spans="3:5">
      <c r="C146" s="5"/>
      <c r="D146" s="5"/>
      <c r="E146" s="4"/>
    </row>
    <row r="147" spans="3:5">
      <c r="C147" s="5"/>
      <c r="D147" s="5"/>
      <c r="E147" s="4"/>
    </row>
  </sheetData>
  <phoneticPr fontId="2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0" tint="-0.499984740745262"/>
  </sheetPr>
  <dimension ref="A1:R34"/>
  <sheetViews>
    <sheetView tabSelected="1" zoomScaleNormal="100" workbookViewId="0">
      <selection activeCell="K38" sqref="K38"/>
    </sheetView>
  </sheetViews>
  <sheetFormatPr defaultColWidth="9.109375" defaultRowHeight="14.4"/>
  <cols>
    <col min="1" max="1" width="43.33203125" style="1" customWidth="1"/>
    <col min="2" max="2" width="24.33203125" style="1" customWidth="1"/>
    <col min="3" max="3" width="11.6640625" style="1" customWidth="1"/>
    <col min="4" max="4" width="44.6640625" style="1" customWidth="1"/>
    <col min="5" max="5" width="26.109375" style="1" customWidth="1"/>
    <col min="6" max="6" width="11.88671875" style="1" customWidth="1"/>
    <col min="7" max="9" width="9.109375" style="1"/>
    <col min="10" max="10" width="15.88671875" style="1" customWidth="1"/>
    <col min="11" max="16384" width="9.109375" style="1"/>
  </cols>
  <sheetData>
    <row r="1" spans="1:18" ht="15.6">
      <c r="A1" s="112" t="str">
        <f>CHOOSE(Language!B1,Language!C14,Language!D14,Language!E14)</f>
        <v>HIP2211/10 Design Calculations</v>
      </c>
      <c r="B1" s="113"/>
      <c r="C1" s="113"/>
      <c r="D1" s="113"/>
      <c r="E1" s="113"/>
      <c r="F1" s="114"/>
      <c r="G1" s="3"/>
      <c r="H1" s="2"/>
      <c r="I1" s="2"/>
      <c r="J1" s="2"/>
      <c r="K1" s="2"/>
      <c r="L1" s="2"/>
      <c r="M1" s="2"/>
      <c r="N1" s="2"/>
      <c r="O1" s="2"/>
      <c r="P1" s="2"/>
      <c r="Q1" s="2"/>
      <c r="R1" s="2"/>
    </row>
    <row r="2" spans="1:18">
      <c r="A2" s="115" t="str">
        <f>CHOOSE(Language!B1,Language!C15,Language!D15,Language!E15)</f>
        <v>RENESAS CONFIDENTIAL, FOR RENESAS ENGINEER AND RENESAS CUSTOMER USE ONLY</v>
      </c>
      <c r="B2" s="116"/>
      <c r="C2" s="116"/>
      <c r="D2" s="116"/>
      <c r="E2" s="116"/>
      <c r="F2" s="117"/>
      <c r="G2" s="3"/>
      <c r="H2" s="2"/>
      <c r="I2" s="2"/>
      <c r="J2" s="2"/>
      <c r="K2" s="2"/>
      <c r="L2" s="2"/>
      <c r="M2" s="2"/>
      <c r="N2" s="2"/>
      <c r="O2" s="2"/>
      <c r="P2" s="2"/>
      <c r="Q2" s="2"/>
      <c r="R2" s="2"/>
    </row>
    <row r="3" spans="1:18" ht="15" thickBot="1">
      <c r="A3" s="124"/>
      <c r="B3" s="125"/>
      <c r="C3" s="125"/>
      <c r="D3" s="125"/>
      <c r="E3" s="125"/>
      <c r="F3" s="126"/>
      <c r="G3" s="3"/>
      <c r="H3" s="2"/>
      <c r="I3" s="2"/>
      <c r="J3" s="2"/>
      <c r="K3" s="2"/>
      <c r="L3" s="2"/>
      <c r="M3" s="2"/>
      <c r="N3" s="2"/>
      <c r="O3" s="2"/>
      <c r="P3" s="2"/>
      <c r="Q3" s="2"/>
      <c r="R3" s="2"/>
    </row>
    <row r="4" spans="1:18" ht="16.2" thickBot="1">
      <c r="A4" s="118" t="str">
        <f>CHOOSE(Language!B1,Language!C16,Language!D16,Language!E16)</f>
        <v>DRIVER BASIC CONFIGURATION</v>
      </c>
      <c r="B4" s="119"/>
      <c r="C4" s="119"/>
      <c r="D4" s="119"/>
      <c r="E4" s="119"/>
      <c r="F4" s="120"/>
      <c r="G4" s="28"/>
      <c r="H4" s="2"/>
      <c r="I4" s="2"/>
      <c r="J4" s="2"/>
      <c r="K4" s="2"/>
      <c r="L4" s="2"/>
      <c r="M4" s="2"/>
      <c r="N4" s="2"/>
      <c r="O4" s="2"/>
      <c r="P4" s="2"/>
      <c r="Q4" s="2"/>
      <c r="R4" s="2"/>
    </row>
    <row r="5" spans="1:18">
      <c r="A5" s="92" t="str">
        <f>CHOOSE(Language!B1,Language!C18,Language!D18,Language!E18)</f>
        <v>Driver Part #</v>
      </c>
      <c r="B5" s="93" t="s">
        <v>115</v>
      </c>
      <c r="C5" s="94"/>
      <c r="D5" s="95" t="str">
        <f>CHOOSE(Language!B1,Language!C43,Language!D43,Language!E43)</f>
        <v xml:space="preserve">Maximum High Side (HS) NMOS FET Gate Charge </v>
      </c>
      <c r="E5" s="61">
        <v>150</v>
      </c>
      <c r="F5" s="97" t="s">
        <v>61</v>
      </c>
      <c r="G5" s="28"/>
      <c r="H5" s="2"/>
      <c r="I5" s="2"/>
      <c r="J5" s="2"/>
      <c r="K5" s="2"/>
      <c r="L5" s="2"/>
      <c r="M5" s="2"/>
      <c r="N5" s="2"/>
      <c r="O5" s="2"/>
      <c r="P5" s="2"/>
      <c r="Q5" s="2"/>
      <c r="R5" s="2"/>
    </row>
    <row r="6" spans="1:18">
      <c r="A6" s="18" t="str">
        <f>CHOOSE(Language!B1,Language!C19,Language!D19,Language!E19)</f>
        <v>VDD supply voltage</v>
      </c>
      <c r="B6" s="59">
        <v>10</v>
      </c>
      <c r="C6" s="20" t="s">
        <v>0</v>
      </c>
      <c r="D6" s="17" t="str">
        <f>CHOOSE(Language!B1,Language!C20,Language!D20,Language!E20)</f>
        <v>Maximum allowable boot voltage dip</v>
      </c>
      <c r="E6" s="61">
        <v>0.5</v>
      </c>
      <c r="F6" s="24" t="s">
        <v>0</v>
      </c>
      <c r="G6" s="28"/>
      <c r="H6" s="2"/>
      <c r="I6" s="2"/>
      <c r="J6" s="2"/>
      <c r="K6" s="2"/>
      <c r="L6" s="2"/>
      <c r="M6" s="2"/>
      <c r="N6" s="2"/>
      <c r="O6" s="2"/>
      <c r="P6" s="2"/>
      <c r="Q6" s="2"/>
      <c r="R6" s="2"/>
    </row>
    <row r="7" spans="1:18">
      <c r="A7" s="18" t="str">
        <f>CHOOSE(Language!B1,Language!C21,Language!D21,Language!E21)</f>
        <v xml:space="preserve">High Side (HS) NMOS FET Gate Charge </v>
      </c>
      <c r="B7" s="59">
        <v>100</v>
      </c>
      <c r="C7" s="20" t="s">
        <v>61</v>
      </c>
      <c r="D7" s="96" t="str">
        <f>CHOOSE(Language!B1,Language!C22,Language!D22,Language!E221)</f>
        <v xml:space="preserve">Low Side (LS) NMOS FET Gate Charge </v>
      </c>
      <c r="E7" s="59">
        <v>100</v>
      </c>
      <c r="F7" s="24" t="s">
        <v>61</v>
      </c>
      <c r="G7" s="28"/>
      <c r="H7" s="2"/>
      <c r="I7" s="2"/>
      <c r="J7" s="2"/>
      <c r="K7" s="2"/>
      <c r="L7" s="2"/>
      <c r="M7" s="2"/>
      <c r="N7" s="2"/>
      <c r="O7" s="2"/>
      <c r="P7" s="2"/>
      <c r="Q7" s="2"/>
      <c r="R7" s="2"/>
    </row>
    <row r="8" spans="1:18">
      <c r="A8" s="18" t="str">
        <f>CHOOSE(Language!B1,Language!C25,Language!D25,Language!E25)</f>
        <v>Switching Frequency</v>
      </c>
      <c r="B8" s="59">
        <v>500</v>
      </c>
      <c r="C8" s="20" t="s">
        <v>1</v>
      </c>
      <c r="D8" s="17" t="str">
        <f>CHOOSE(Language!B1,Language!C26,Language!D26,Language!E26)</f>
        <v>Maximum HS FET gate-source leackage current</v>
      </c>
      <c r="E8" s="59">
        <v>100</v>
      </c>
      <c r="F8" s="24" t="s">
        <v>64</v>
      </c>
      <c r="G8" s="28"/>
      <c r="H8" s="2"/>
      <c r="I8" s="2"/>
      <c r="J8" s="2"/>
      <c r="K8" s="2"/>
      <c r="L8" s="2"/>
      <c r="M8" s="2"/>
      <c r="N8" s="2"/>
      <c r="O8" s="2"/>
      <c r="P8" s="2"/>
      <c r="Q8" s="2"/>
      <c r="R8" s="2"/>
    </row>
    <row r="9" spans="1:18">
      <c r="A9" s="18" t="str">
        <f>CHOOSE(Language!B1,Language!C27,Language!D27,Language!E27)</f>
        <v>HS gate-source discharge resistor (Rpdh)</v>
      </c>
      <c r="B9" s="59"/>
      <c r="C9" s="60" t="s">
        <v>65</v>
      </c>
      <c r="D9" s="96" t="str">
        <f>CHOOSE(Language!B1,Language!C39,Language!D27,Language!E39)</f>
        <v>LS gate-source discharge resistor (Rpdl)</v>
      </c>
      <c r="E9" s="59"/>
      <c r="F9" s="24" t="s">
        <v>112</v>
      </c>
      <c r="G9" s="28"/>
      <c r="H9" s="2"/>
      <c r="I9" s="2"/>
      <c r="J9" s="2"/>
      <c r="K9" s="2"/>
      <c r="L9" s="2"/>
      <c r="M9" s="2"/>
      <c r="N9" s="2"/>
      <c r="O9" s="2"/>
      <c r="P9" s="2"/>
      <c r="Q9" s="2"/>
      <c r="R9" s="2"/>
    </row>
    <row r="10" spans="1:18">
      <c r="A10" s="68" t="str">
        <f>CHOOSE(Language!B1,Language!C35,Language!D27,Language!E35)</f>
        <v>Dutycycle</v>
      </c>
      <c r="B10" s="59">
        <v>50</v>
      </c>
      <c r="C10" s="74" t="s">
        <v>86</v>
      </c>
      <c r="D10" s="71" t="str">
        <f>CHOOSE(Language!B1,Language!C28,Language!D28,Language!E28)</f>
        <v>Ambient temperature</v>
      </c>
      <c r="E10" s="59">
        <v>25</v>
      </c>
      <c r="F10" s="24" t="s">
        <v>84</v>
      </c>
      <c r="G10" s="28"/>
      <c r="H10" s="2"/>
      <c r="I10" s="2"/>
      <c r="J10" s="2"/>
      <c r="K10" s="2"/>
      <c r="L10" s="2"/>
      <c r="M10" s="2"/>
      <c r="N10" s="2"/>
      <c r="O10" s="2"/>
      <c r="P10" s="2"/>
      <c r="Q10" s="2"/>
      <c r="R10" s="2"/>
    </row>
    <row r="11" spans="1:18">
      <c r="A11" s="18" t="str">
        <f>CHOOSE(Language!B1,Language!C40,Language!D27,Language!E40)</f>
        <v>HS gate resistor (Rgh)</v>
      </c>
      <c r="B11" s="59">
        <v>0</v>
      </c>
      <c r="C11" s="105" t="s">
        <v>87</v>
      </c>
      <c r="D11" s="17" t="str">
        <f>CHOOSE(Language!B1,Language!C41,Language!D27,Language!E41)</f>
        <v>LS gate resistor (Rgl)</v>
      </c>
      <c r="E11" s="59">
        <v>0</v>
      </c>
      <c r="F11" s="106" t="s">
        <v>87</v>
      </c>
      <c r="G11" s="28"/>
      <c r="H11" s="2"/>
      <c r="I11" s="2"/>
      <c r="J11" s="2"/>
      <c r="K11" s="2"/>
      <c r="L11" s="2"/>
      <c r="M11" s="2"/>
      <c r="N11" s="2"/>
      <c r="O11" s="2"/>
      <c r="P11" s="2"/>
      <c r="Q11" s="2"/>
      <c r="R11" s="2"/>
    </row>
    <row r="12" spans="1:18" ht="15" thickBot="1">
      <c r="A12" s="99" t="str">
        <f>CHOOSE(Language!B1,Language!C42,Language!D27,Language!E42)</f>
        <v>Dead time resistor RDT (HIP2210 only)</v>
      </c>
      <c r="B12" s="100">
        <v>10</v>
      </c>
      <c r="C12" s="101" t="s">
        <v>112</v>
      </c>
      <c r="D12" s="102"/>
      <c r="E12" s="103"/>
      <c r="F12" s="104"/>
      <c r="G12" s="28"/>
      <c r="H12" s="2"/>
      <c r="I12" s="2"/>
      <c r="J12" s="2"/>
      <c r="K12" s="2"/>
      <c r="L12" s="2"/>
      <c r="M12" s="2"/>
      <c r="N12" s="2"/>
      <c r="O12" s="2"/>
      <c r="P12" s="2"/>
      <c r="Q12" s="2"/>
      <c r="R12" s="2"/>
    </row>
    <row r="13" spans="1:18">
      <c r="A13" s="127"/>
      <c r="B13" s="128"/>
      <c r="C13" s="128"/>
      <c r="D13" s="128"/>
      <c r="E13" s="128"/>
      <c r="F13" s="129"/>
      <c r="G13" s="3"/>
      <c r="H13" s="2"/>
      <c r="I13" s="2"/>
      <c r="J13" s="2"/>
      <c r="K13" s="2"/>
      <c r="L13" s="2"/>
      <c r="M13" s="2"/>
      <c r="N13" s="2"/>
      <c r="O13" s="2"/>
      <c r="P13" s="2"/>
      <c r="Q13" s="2"/>
      <c r="R13" s="2"/>
    </row>
    <row r="14" spans="1:18" ht="15" thickBot="1">
      <c r="A14" s="124"/>
      <c r="B14" s="125"/>
      <c r="C14" s="125"/>
      <c r="D14" s="125"/>
      <c r="E14" s="125"/>
      <c r="F14" s="126"/>
      <c r="G14" s="3"/>
      <c r="H14" s="2"/>
      <c r="I14" s="2"/>
      <c r="J14" s="2"/>
      <c r="K14" s="2"/>
      <c r="L14" s="2"/>
      <c r="M14" s="2"/>
      <c r="N14" s="2"/>
      <c r="O14" s="2"/>
      <c r="P14" s="2"/>
      <c r="Q14" s="2"/>
      <c r="R14" s="2"/>
    </row>
    <row r="15" spans="1:18" ht="15.6">
      <c r="A15" s="121" t="str">
        <f>CHOOSE(Language!B1,Language!C17,Language!D17,Language!E17)</f>
        <v>DRIVER BASIC CONFIGURATION RESULT</v>
      </c>
      <c r="B15" s="122"/>
      <c r="C15" s="122"/>
      <c r="D15" s="122"/>
      <c r="E15" s="122"/>
      <c r="F15" s="123"/>
      <c r="G15" s="3"/>
      <c r="H15" s="2"/>
      <c r="I15" s="2"/>
      <c r="J15" s="2"/>
      <c r="K15" s="2"/>
      <c r="L15" s="2"/>
      <c r="M15" s="2"/>
      <c r="N15" s="2"/>
      <c r="O15" s="2"/>
      <c r="P15" s="2"/>
      <c r="Q15" s="2"/>
      <c r="R15" s="2"/>
    </row>
    <row r="16" spans="1:18">
      <c r="A16" s="18" t="str">
        <f>CHOOSE(Language!B$1,Language!C38,Language!D34,Language!E38)</f>
        <v>Boot capacitor value</v>
      </c>
      <c r="B16" s="90">
        <f>'configuration calculation'!B16</f>
        <v>300.70153333333332</v>
      </c>
      <c r="C16" s="20" t="s">
        <v>60</v>
      </c>
      <c r="D16" s="17" t="str">
        <f>CHOOSE(Language!B1,Language!C30,Language!D30,Language!E30)</f>
        <v>Driver power loss</v>
      </c>
      <c r="E16" s="51">
        <f>'configuration calculation'!E16</f>
        <v>0.9875328178571442</v>
      </c>
      <c r="F16" s="24" t="s">
        <v>45</v>
      </c>
      <c r="G16" s="28"/>
      <c r="H16" s="2"/>
      <c r="I16" s="2"/>
      <c r="J16" s="2"/>
      <c r="K16" s="2"/>
      <c r="L16" s="2"/>
      <c r="M16" s="2"/>
      <c r="N16" s="2"/>
      <c r="O16" s="2"/>
      <c r="P16" s="2"/>
      <c r="Q16" s="2"/>
      <c r="R16" s="2"/>
    </row>
    <row r="17" spans="1:18" ht="15" thickBot="1">
      <c r="A17" s="25" t="str">
        <f>CHOOSE(Language!B$1,Language!C34,Language!D34,Language!E34)</f>
        <v>Driver junction temperature (SOIC)</v>
      </c>
      <c r="B17" s="91">
        <f>'configuration calculation'!B17</f>
        <v>125.72834742142871</v>
      </c>
      <c r="C17" s="21" t="s">
        <v>85</v>
      </c>
      <c r="D17" s="98" t="str">
        <f>CHOOSE(Language!B$1,Language!C36,Language!D34,Language!E36)</f>
        <v>Driver junction temperature (DFN)</v>
      </c>
      <c r="E17" s="91">
        <f>'configuration calculation'!E17</f>
        <v>64.501312714285774</v>
      </c>
      <c r="F17" s="23" t="s">
        <v>85</v>
      </c>
      <c r="G17" s="28"/>
      <c r="H17" s="2"/>
      <c r="I17" s="2"/>
      <c r="J17" s="2"/>
      <c r="K17" s="2"/>
      <c r="L17" s="2"/>
      <c r="M17" s="2"/>
      <c r="N17" s="2"/>
      <c r="O17" s="2"/>
      <c r="P17" s="2"/>
      <c r="Q17" s="2"/>
      <c r="R17" s="2"/>
    </row>
    <row r="18" spans="1:18" s="29" customFormat="1"/>
    <row r="20" spans="1:18">
      <c r="D20" s="1" t="s">
        <v>118</v>
      </c>
    </row>
    <row r="22" spans="1:18">
      <c r="E22" s="1" t="s">
        <v>117</v>
      </c>
    </row>
    <row r="23" spans="1:18">
      <c r="E23" s="1" t="s">
        <v>119</v>
      </c>
    </row>
    <row r="25" spans="1:18">
      <c r="E25" s="1" t="s">
        <v>120</v>
      </c>
    </row>
    <row r="28" spans="1:18">
      <c r="E28" s="1" t="s">
        <v>121</v>
      </c>
    </row>
    <row r="32" spans="1:18">
      <c r="E32" s="1" t="s">
        <v>122</v>
      </c>
    </row>
    <row r="34" spans="5:5">
      <c r="E34" s="1" t="s">
        <v>123</v>
      </c>
    </row>
  </sheetData>
  <dataConsolidate/>
  <mergeCells count="6">
    <mergeCell ref="A1:F1"/>
    <mergeCell ref="A2:F2"/>
    <mergeCell ref="A4:F4"/>
    <mergeCell ref="A15:F15"/>
    <mergeCell ref="A3:F3"/>
    <mergeCell ref="A13:F14"/>
  </mergeCells>
  <phoneticPr fontId="21" type="noConversion"/>
  <dataValidations count="13">
    <dataValidation type="decimal" allowBlank="1" showInputMessage="1" showErrorMessage="1" error="VDD input is not within right range!" sqref="B6" xr:uid="{F62478C9-CF3F-4E93-BA77-7404E53A4B43}">
      <formula1>5</formula1>
      <formula2>20</formula2>
    </dataValidation>
    <dataValidation type="decimal" operator="greaterThanOrEqual" allowBlank="1" showInputMessage="1" showErrorMessage="1" error="Outside gate turn on resistor is not within right range!" sqref="B7" xr:uid="{D686749B-0EE8-475C-8280-EE5F398CA81E}">
      <formula1>0</formula1>
    </dataValidation>
    <dataValidation operator="greaterThanOrEqual" allowBlank="1" showInputMessage="1" showErrorMessage="1" error="Outside gate turn off resistor is not within right range!" sqref="E7" xr:uid="{1CA4D955-821A-4C61-85D0-DD71F605BCA9}"/>
    <dataValidation type="decimal" errorStyle="warning" allowBlank="1" showInputMessage="1" showErrorMessage="1" error="10k to 1M ecommended" sqref="B10" xr:uid="{B571BB80-AA92-4506-96B2-77072B1489A8}">
      <formula1>10</formula1>
      <formula2>1000</formula2>
    </dataValidation>
    <dataValidation type="whole" allowBlank="1" showInputMessage="1" showErrorMessage="1" error="Enter a temperature between -40 and 125" sqref="E10" xr:uid="{CF7D4177-080E-4ED2-9CDD-5E9702C3EE68}">
      <formula1>-40</formula1>
      <formula2>125</formula2>
    </dataValidation>
    <dataValidation type="decimal" allowBlank="1" showInputMessage="1" showErrorMessage="1" error="Enter a duty between 0 and 100%" sqref="B11" xr:uid="{90833578-8B18-4A15-BFDB-104108163095}">
      <formula1>0</formula1>
      <formula2>100</formula2>
    </dataValidation>
    <dataValidation allowBlank="1" showInputMessage="1" showErrorMessage="1" error="Ambient temperature seting is not within right range!" sqref="E11:E12" xr:uid="{DADA6921-59B6-470C-B5A3-F7F6DCC95131}"/>
    <dataValidation allowBlank="1" showInputMessage="1" sqref="E5:E6" xr:uid="{86D6155F-22D9-4E39-B3DF-1C578278AF41}"/>
    <dataValidation type="whole" allowBlank="1" showDropDown="1" showInputMessage="1" sqref="B8" xr:uid="{CEE147FF-F16D-4480-84F3-8969CBC7D62D}">
      <formula1>200</formula1>
      <formula2>2000</formula2>
    </dataValidation>
    <dataValidation allowBlank="1" showInputMessage="1" showErrorMessage="1" error="VDD input is not within right range!" sqref="B5" xr:uid="{7FB48968-65E9-4DB3-8B7B-89C0607FE42F}"/>
    <dataValidation allowBlank="1" showDropDown="1" showInputMessage="1" prompt="Leave blank if no external pull down resistor is used." sqref="B9" xr:uid="{7D8B8DF2-5415-45D6-BE25-8F9CA1E18A4B}"/>
    <dataValidation allowBlank="1" showInputMessage="1" showErrorMessage="1" prompt="Leave blank if no external pull down resistor is used." sqref="E9" xr:uid="{C62C0D84-4D77-49F3-8E11-16148B19BF99}"/>
    <dataValidation type="decimal" allowBlank="1" showInputMessage="1" error="Enter a duty between 0 and 100%" prompt="Leave blank for HIP2211. Enter a non-zero value for HIP2210." sqref="B12" xr:uid="{EBF64DC0-4968-4DBA-9E2B-1119BD711CE3}">
      <formula1>0</formula1>
      <formula2>100</formula2>
    </dataValidation>
  </dataValidations>
  <pageMargins left="0.7" right="0.7" top="0.75" bottom="0.75" header="0.3" footer="0.3"/>
  <pageSetup paperSize="9" orientation="portrait" r:id="rId1"/>
  <drawing r:id="rId2"/>
  <legacyDrawing r:id="rId3"/>
  <oleObjects>
    <mc:AlternateContent xmlns:mc="http://schemas.openxmlformats.org/markup-compatibility/2006">
      <mc:Choice Requires="x14">
        <oleObject progId="Visio.Drawing.15" shapeId="30723" r:id="rId4">
          <objectPr defaultSize="0" autoPict="0" r:id="rId5">
            <anchor moveWithCells="1">
              <from>
                <xdr:col>0</xdr:col>
                <xdr:colOff>960120</xdr:colOff>
                <xdr:row>18</xdr:row>
                <xdr:rowOff>160020</xdr:rowOff>
              </from>
              <to>
                <xdr:col>1</xdr:col>
                <xdr:colOff>1478280</xdr:colOff>
                <xdr:row>32</xdr:row>
                <xdr:rowOff>0</xdr:rowOff>
              </to>
            </anchor>
          </objectPr>
        </oleObject>
      </mc:Choice>
      <mc:Fallback>
        <oleObject progId="Visio.Drawing.15" shapeId="30723"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R44"/>
  <sheetViews>
    <sheetView zoomScaleNormal="100" workbookViewId="0">
      <selection activeCell="I15" sqref="I15"/>
    </sheetView>
  </sheetViews>
  <sheetFormatPr defaultColWidth="9.109375" defaultRowHeight="14.4"/>
  <cols>
    <col min="1" max="1" width="43.33203125" style="1" customWidth="1"/>
    <col min="2" max="2" width="39.44140625" style="1" bestFit="1" customWidth="1"/>
    <col min="3" max="3" width="26.44140625" style="1" customWidth="1"/>
    <col min="4" max="4" width="42" style="1" customWidth="1"/>
    <col min="5" max="5" width="32" style="1" bestFit="1" customWidth="1"/>
    <col min="6" max="6" width="7.44140625" style="1" bestFit="1" customWidth="1"/>
    <col min="7" max="9" width="9.109375" style="1"/>
    <col min="10" max="10" width="15.88671875" style="1" customWidth="1"/>
    <col min="11" max="16384" width="9.109375" style="1"/>
  </cols>
  <sheetData>
    <row r="1" spans="1:18" ht="15.6">
      <c r="A1" s="112" t="str">
        <f>CHOOSE(Language!B1,Language!C14,Language!D14,Language!E14)</f>
        <v>HIP2211/10 Design Calculations</v>
      </c>
      <c r="B1" s="113"/>
      <c r="C1" s="113"/>
      <c r="D1" s="113"/>
      <c r="E1" s="113"/>
      <c r="F1" s="114"/>
      <c r="G1" s="3"/>
      <c r="H1" s="2"/>
      <c r="I1" s="2"/>
      <c r="J1" s="2"/>
      <c r="K1" s="2"/>
      <c r="L1" s="2"/>
      <c r="M1" s="2"/>
      <c r="N1" s="2"/>
      <c r="O1" s="2"/>
      <c r="P1" s="2"/>
      <c r="Q1" s="2"/>
      <c r="R1" s="2"/>
    </row>
    <row r="2" spans="1:18">
      <c r="A2" s="115" t="str">
        <f>CHOOSE(Language!B1,Language!C15,Language!D15,Language!E15)</f>
        <v>RENESAS CONFIDENTIAL, FOR RENESAS ENGINEER AND RENESAS CUSTOMER USE ONLY</v>
      </c>
      <c r="B2" s="116"/>
      <c r="C2" s="116"/>
      <c r="D2" s="116"/>
      <c r="E2" s="116"/>
      <c r="F2" s="117"/>
      <c r="G2" s="3"/>
      <c r="H2" s="2"/>
      <c r="I2" s="2"/>
      <c r="J2" s="2"/>
      <c r="K2" s="2"/>
      <c r="L2" s="2"/>
      <c r="M2" s="2"/>
      <c r="N2" s="2"/>
      <c r="O2" s="2"/>
      <c r="P2" s="2"/>
      <c r="Q2" s="2"/>
      <c r="R2" s="2"/>
    </row>
    <row r="3" spans="1:18" ht="15" thickBot="1">
      <c r="A3" s="124"/>
      <c r="B3" s="125"/>
      <c r="C3" s="125"/>
      <c r="D3" s="125"/>
      <c r="E3" s="125"/>
      <c r="F3" s="126"/>
      <c r="G3" s="3"/>
      <c r="H3" s="2"/>
      <c r="I3" s="2"/>
      <c r="J3" s="2"/>
      <c r="K3" s="2"/>
      <c r="L3" s="2"/>
      <c r="M3" s="2"/>
      <c r="N3" s="2"/>
      <c r="O3" s="2"/>
      <c r="P3" s="2"/>
      <c r="Q3" s="2"/>
      <c r="R3" s="2"/>
    </row>
    <row r="4" spans="1:18" ht="16.2" thickBot="1">
      <c r="A4" s="118" t="str">
        <f>CHOOSE(Language!B1,Language!C16,Language!D16,Language!E16)</f>
        <v>DRIVER BASIC CONFIGURATION</v>
      </c>
      <c r="B4" s="119"/>
      <c r="C4" s="119"/>
      <c r="D4" s="119"/>
      <c r="E4" s="119"/>
      <c r="F4" s="120"/>
      <c r="G4" s="3"/>
      <c r="H4" s="2"/>
      <c r="I4" s="2"/>
      <c r="J4" s="2"/>
      <c r="K4" s="2"/>
      <c r="L4" s="2"/>
      <c r="M4" s="2"/>
      <c r="N4" s="2"/>
      <c r="O4" s="2"/>
      <c r="P4" s="2"/>
      <c r="Q4" s="2"/>
      <c r="R4" s="2"/>
    </row>
    <row r="5" spans="1:18">
      <c r="A5" s="92" t="str">
        <f>CHOOSE(Language!B1,Language!C18,Language!D18,Language!E18)</f>
        <v>Driver Part #</v>
      </c>
      <c r="B5" s="93" t="str">
        <f>configuration!B5</f>
        <v>HIP2210</v>
      </c>
      <c r="C5" s="94"/>
      <c r="D5" s="95" t="str">
        <f>CHOOSE(Language!B1,Language!C43,Language!D43,Language!E43)</f>
        <v xml:space="preserve">Maximum High Side (HS) NMOS FET Gate Charge </v>
      </c>
      <c r="E5" s="61">
        <f>configuration!E5</f>
        <v>150</v>
      </c>
      <c r="F5" s="97" t="s">
        <v>61</v>
      </c>
      <c r="G5" s="28"/>
      <c r="H5" s="2"/>
      <c r="I5" s="2"/>
      <c r="J5" s="2"/>
      <c r="K5" s="2"/>
      <c r="L5" s="2"/>
      <c r="M5" s="2"/>
      <c r="N5" s="2"/>
      <c r="O5" s="2"/>
      <c r="P5" s="2"/>
      <c r="Q5" s="2"/>
      <c r="R5" s="2"/>
    </row>
    <row r="6" spans="1:18">
      <c r="A6" s="18" t="str">
        <f>CHOOSE(Language!B1,Language!C19,Language!D19,Language!E19)</f>
        <v>VDD supply voltage</v>
      </c>
      <c r="B6" s="59">
        <f>configuration!B6</f>
        <v>10</v>
      </c>
      <c r="C6" s="20" t="s">
        <v>0</v>
      </c>
      <c r="D6" s="17" t="str">
        <f>CHOOSE(Language!B1,Language!C20,Language!D20,Language!E20)</f>
        <v>Maximum allowable boot voltage dip</v>
      </c>
      <c r="E6" s="61">
        <f>configuration!E6</f>
        <v>0.5</v>
      </c>
      <c r="F6" s="24" t="s">
        <v>0</v>
      </c>
      <c r="G6" s="28"/>
      <c r="H6" s="2"/>
      <c r="I6" s="2"/>
      <c r="J6" s="2"/>
      <c r="K6" s="2"/>
      <c r="L6" s="2"/>
      <c r="M6" s="2"/>
      <c r="N6" s="2"/>
      <c r="O6" s="2"/>
      <c r="P6" s="2"/>
      <c r="Q6" s="2"/>
      <c r="R6" s="2"/>
    </row>
    <row r="7" spans="1:18">
      <c r="A7" s="18" t="str">
        <f>CHOOSE(Language!B1,Language!C21,Language!D21,Language!E21)</f>
        <v xml:space="preserve">High Side (HS) NMOS FET Gate Charge </v>
      </c>
      <c r="B7" s="59">
        <f>configuration!B7</f>
        <v>100</v>
      </c>
      <c r="C7" s="20" t="s">
        <v>61</v>
      </c>
      <c r="D7" s="18" t="str">
        <f>CHOOSE(Language!B1,Language!C22,Language!D22,Language!E221)</f>
        <v xml:space="preserve">Low Side (LS) NMOS FET Gate Charge </v>
      </c>
      <c r="E7" s="59">
        <f>configuration!E7</f>
        <v>100</v>
      </c>
      <c r="F7" s="24" t="s">
        <v>61</v>
      </c>
      <c r="G7" s="28"/>
      <c r="H7" s="2"/>
      <c r="I7" s="2"/>
      <c r="J7" s="2"/>
      <c r="K7" s="2"/>
      <c r="L7" s="2"/>
      <c r="M7" s="2"/>
      <c r="N7" s="2"/>
      <c r="O7" s="2"/>
      <c r="P7" s="2"/>
      <c r="Q7" s="2"/>
      <c r="R7" s="2"/>
    </row>
    <row r="8" spans="1:18">
      <c r="A8" s="18" t="str">
        <f>CHOOSE(Language!B1,Language!C25,Language!D25,Language!E25)</f>
        <v>Switching Frequency</v>
      </c>
      <c r="B8" s="59">
        <f>configuration!B8</f>
        <v>500</v>
      </c>
      <c r="C8" s="20" t="s">
        <v>1</v>
      </c>
      <c r="D8" s="17" t="str">
        <f>CHOOSE(Language!B1,Language!C26,Language!D26,Language!E26)</f>
        <v>Maximum HS FET gate-source leackage current</v>
      </c>
      <c r="E8" s="59">
        <f>configuration!E8</f>
        <v>100</v>
      </c>
      <c r="F8" s="24" t="s">
        <v>64</v>
      </c>
      <c r="G8" s="28"/>
      <c r="H8" s="2"/>
      <c r="I8" s="2"/>
      <c r="J8" s="2"/>
      <c r="K8" s="2"/>
      <c r="L8" s="2"/>
      <c r="M8" s="2"/>
      <c r="N8" s="2"/>
      <c r="O8" s="2"/>
      <c r="P8" s="2"/>
      <c r="Q8" s="2"/>
      <c r="R8" s="2"/>
    </row>
    <row r="9" spans="1:18">
      <c r="A9" s="18" t="str">
        <f>CHOOSE(Language!B1,Language!C27,Language!D27,Language!E27)</f>
        <v>HS gate-source discharge resistor (Rpdh)</v>
      </c>
      <c r="B9" s="59">
        <f>configuration!B9</f>
        <v>0</v>
      </c>
      <c r="C9" s="60" t="s">
        <v>65</v>
      </c>
      <c r="D9" s="18" t="str">
        <f>CHOOSE(Language!B1,Language!C39,Language!D27,Language!E39)</f>
        <v>LS gate-source discharge resistor (Rpdl)</v>
      </c>
      <c r="E9" s="59">
        <f>configuration!E9</f>
        <v>0</v>
      </c>
      <c r="F9" s="60" t="s">
        <v>65</v>
      </c>
      <c r="G9" s="28"/>
      <c r="H9" s="2"/>
      <c r="I9" s="2"/>
      <c r="J9" s="2"/>
      <c r="K9" s="2"/>
      <c r="L9" s="2"/>
      <c r="M9" s="2"/>
      <c r="N9" s="2"/>
      <c r="O9" s="2"/>
      <c r="P9" s="2"/>
      <c r="Q9" s="2"/>
      <c r="R9" s="2"/>
    </row>
    <row r="10" spans="1:18">
      <c r="A10" s="68" t="str">
        <f>CHOOSE(Language!B1,Language!C35,Language!D27,Language!E35)</f>
        <v>Dutycycle</v>
      </c>
      <c r="B10" s="69">
        <f>configuration!B10</f>
        <v>50</v>
      </c>
      <c r="C10" s="70" t="s">
        <v>86</v>
      </c>
      <c r="D10" s="71" t="str">
        <f>CHOOSE(Language!B1,Language!C28,Language!D28,Language!E28)</f>
        <v>Ambient temperature</v>
      </c>
      <c r="E10" s="69">
        <f>configuration!E10</f>
        <v>25</v>
      </c>
      <c r="F10" s="72" t="s">
        <v>85</v>
      </c>
      <c r="G10" s="28"/>
      <c r="H10" s="2"/>
      <c r="I10" s="2"/>
      <c r="J10" s="2"/>
      <c r="K10" s="2"/>
      <c r="L10" s="2"/>
      <c r="M10" s="2"/>
      <c r="N10" s="2"/>
      <c r="O10" s="2"/>
      <c r="P10" s="2"/>
      <c r="Q10" s="2"/>
      <c r="R10" s="2"/>
    </row>
    <row r="11" spans="1:18" ht="15" thickBot="1">
      <c r="A11" s="19" t="str">
        <f>CHOOSE(Language!B1,Language!C40,Language!D27,Language!E40)</f>
        <v>HS gate resistor (Rgh)</v>
      </c>
      <c r="B11" s="46">
        <f>configuration!B11</f>
        <v>0</v>
      </c>
      <c r="C11" s="48" t="s">
        <v>87</v>
      </c>
      <c r="D11" s="22" t="str">
        <f>CHOOSE(Language!B1,Language!C41,Language!D21,Language!E41)</f>
        <v>LS gate resistor (Rgl)</v>
      </c>
      <c r="E11" s="46">
        <f>configuration!E11</f>
        <v>0</v>
      </c>
      <c r="F11" s="23" t="s">
        <v>87</v>
      </c>
      <c r="G11" s="28"/>
      <c r="H11" s="2"/>
      <c r="I11" s="2"/>
      <c r="J11" s="2"/>
      <c r="K11" s="2"/>
      <c r="L11" s="2"/>
      <c r="M11" s="2"/>
      <c r="N11" s="2"/>
      <c r="O11" s="2"/>
      <c r="P11" s="2"/>
      <c r="Q11" s="2"/>
      <c r="R11" s="2"/>
    </row>
    <row r="12" spans="1:18" ht="15" thickBot="1">
      <c r="A12" s="19" t="str">
        <f>CHOOSE(Language!B1,Language!C42,Language!D27,Language!E42)</f>
        <v>Dead time resistor RDT (HIP2210 only)</v>
      </c>
      <c r="B12" s="46">
        <f>configuration!B12</f>
        <v>10</v>
      </c>
      <c r="C12" s="48" t="s">
        <v>112</v>
      </c>
      <c r="D12" s="22"/>
      <c r="E12" s="81"/>
      <c r="F12" s="23"/>
      <c r="G12" s="28"/>
      <c r="H12" s="2"/>
      <c r="I12" s="2"/>
      <c r="J12" s="2"/>
      <c r="K12" s="2"/>
      <c r="L12" s="2"/>
      <c r="M12" s="2"/>
      <c r="N12" s="2"/>
      <c r="O12" s="2"/>
      <c r="P12" s="2"/>
      <c r="Q12" s="2"/>
      <c r="R12" s="2"/>
    </row>
    <row r="13" spans="1:18">
      <c r="A13" s="127">
        <v>10</v>
      </c>
      <c r="B13" s="128"/>
      <c r="C13" s="128"/>
      <c r="D13" s="128"/>
      <c r="E13" s="128"/>
      <c r="F13" s="129"/>
      <c r="G13" s="3"/>
      <c r="H13" s="2"/>
      <c r="I13" s="2"/>
      <c r="J13" s="2"/>
      <c r="K13" s="2"/>
      <c r="L13" s="2"/>
      <c r="M13" s="2"/>
      <c r="N13" s="2"/>
      <c r="O13" s="2"/>
      <c r="P13" s="2"/>
      <c r="Q13" s="2"/>
      <c r="R13" s="2"/>
    </row>
    <row r="14" spans="1:18" ht="15" thickBot="1">
      <c r="A14" s="124"/>
      <c r="B14" s="125"/>
      <c r="C14" s="125"/>
      <c r="D14" s="125"/>
      <c r="E14" s="125"/>
      <c r="F14" s="126"/>
      <c r="G14" s="3"/>
      <c r="H14" s="2"/>
      <c r="I14" s="2"/>
      <c r="J14" s="2"/>
      <c r="K14" s="2"/>
      <c r="L14" s="2"/>
      <c r="M14" s="2"/>
      <c r="N14" s="2"/>
      <c r="O14" s="2"/>
      <c r="P14" s="2"/>
      <c r="Q14" s="2"/>
      <c r="R14" s="2"/>
    </row>
    <row r="15" spans="1:18" ht="15.6">
      <c r="A15" s="121" t="str">
        <f>CHOOSE(Language!B1,Language!C17,Language!D17,Language!E17)</f>
        <v>DRIVER BASIC CONFIGURATION RESULT</v>
      </c>
      <c r="B15" s="122"/>
      <c r="C15" s="122"/>
      <c r="D15" s="122"/>
      <c r="E15" s="122"/>
      <c r="F15" s="123"/>
      <c r="G15" s="3"/>
      <c r="H15" s="2"/>
      <c r="I15" s="2"/>
      <c r="J15" s="2"/>
      <c r="K15" s="2"/>
      <c r="L15" s="2"/>
      <c r="M15" s="2"/>
      <c r="N15" s="2"/>
      <c r="O15" s="2"/>
      <c r="P15" s="2"/>
      <c r="Q15" s="2"/>
      <c r="R15" s="2"/>
    </row>
    <row r="16" spans="1:18">
      <c r="A16" s="62" t="str">
        <f>CHOOSE(Language!B$1,Language!C38,Language!D34,Language!E38)</f>
        <v>Boot capacitor value</v>
      </c>
      <c r="B16" s="90">
        <f>(E5/1000000000+(E8/1000000000+E23+B25/E21)/(B8*1000)*B10/100)/E6*1000000000</f>
        <v>300.70153333333332</v>
      </c>
      <c r="C16" s="20" t="s">
        <v>60</v>
      </c>
      <c r="D16" s="17" t="str">
        <f>CHOOSE(Language!B1,Language!C30,Language!D30,Language!E30)</f>
        <v>Driver power loss</v>
      </c>
      <c r="E16" s="51">
        <f>B6*E20+1/2*B7/1000000000*(0.7+1/2*B7/1000000000*F25)+1/2*B7/1000000000*B8*1000*B25*D26/(D26+B11)+1/2*B7/1000000000*B8*1000*B25*D27/(D27+B11)+1/2*E7/1000000000*B8*1000*B6*D26/(D26+E11)+1/2*E7/1000000000*B8*1000*B6*D27/(D27+E11)+B25*B25/E21*B10/100+B6*B6/E22*(1-B10/100)</f>
        <v>0.9875328178571442</v>
      </c>
      <c r="F16" s="20" t="s">
        <v>49</v>
      </c>
      <c r="G16" s="28"/>
      <c r="H16" s="2"/>
      <c r="I16" s="2"/>
      <c r="J16" s="2"/>
      <c r="K16" s="2"/>
      <c r="L16" s="2"/>
      <c r="M16" s="2"/>
      <c r="N16" s="2"/>
      <c r="O16" s="2"/>
      <c r="P16" s="2"/>
      <c r="Q16" s="2"/>
      <c r="R16" s="2"/>
    </row>
    <row r="17" spans="1:18">
      <c r="A17" s="52" t="str">
        <f>CHOOSE(Language!B$1,Language!C34,Language!D34,Language!E34)</f>
        <v>Driver junction temperature (SOIC)</v>
      </c>
      <c r="B17" s="51">
        <f>E16*B22+E10</f>
        <v>125.72834742142871</v>
      </c>
      <c r="C17" s="20" t="s">
        <v>48</v>
      </c>
      <c r="D17" s="62" t="str">
        <f>CHOOSE(Language!B$1,Language!C36,Language!D34,Language!E36)</f>
        <v>Driver junction temperature (DFN)</v>
      </c>
      <c r="E17" s="51">
        <f>E16*B23+E10</f>
        <v>64.501312714285774</v>
      </c>
      <c r="F17" s="53" t="s">
        <v>76</v>
      </c>
      <c r="G17" s="28"/>
      <c r="H17" s="2"/>
      <c r="I17" s="2"/>
      <c r="J17" s="2"/>
      <c r="K17" s="2"/>
      <c r="L17" s="2"/>
      <c r="M17" s="2"/>
      <c r="N17" s="2"/>
      <c r="O17" s="2"/>
      <c r="P17" s="2"/>
      <c r="Q17" s="2"/>
      <c r="R17" s="2"/>
    </row>
    <row r="18" spans="1:18" s="29" customFormat="1"/>
    <row r="19" spans="1:18" ht="15" thickBot="1"/>
    <row r="20" spans="1:18" s="44" customFormat="1">
      <c r="A20" s="82" t="s">
        <v>91</v>
      </c>
      <c r="B20" s="49">
        <f>0.00000245301*B8+0.000493001</f>
        <v>1.719506E-3</v>
      </c>
      <c r="C20" s="84" t="s">
        <v>44</v>
      </c>
      <c r="D20" s="85" t="s">
        <v>116</v>
      </c>
      <c r="E20" s="47">
        <f>IF(B5="HIP2211",B20,B21)</f>
        <v>2.2079539999999998E-3</v>
      </c>
      <c r="F20" s="47" t="s">
        <v>90</v>
      </c>
    </row>
    <row r="21" spans="1:18" s="44" customFormat="1">
      <c r="A21" s="83" t="s">
        <v>115</v>
      </c>
      <c r="B21" s="73">
        <f>0.00000219496*B8+0.001110474-1.2/10000+1.2/(B12*1000)</f>
        <v>2.2079539999999998E-3</v>
      </c>
      <c r="C21" s="86" t="s">
        <v>90</v>
      </c>
      <c r="D21" s="85" t="s">
        <v>124</v>
      </c>
      <c r="E21" s="47">
        <f>IF(B9=0,B26,B26*B9*1000/(B26+B9*1000))</f>
        <v>450000</v>
      </c>
      <c r="F21" s="88" t="s">
        <v>87</v>
      </c>
    </row>
    <row r="22" spans="1:18" s="44" customFormat="1">
      <c r="A22" s="57" t="s">
        <v>74</v>
      </c>
      <c r="B22" s="47">
        <v>102</v>
      </c>
      <c r="C22" s="87" t="s">
        <v>43</v>
      </c>
      <c r="D22" s="85" t="s">
        <v>125</v>
      </c>
      <c r="E22" s="47">
        <f>IF(E9=0,B27,B27*E9*1000/(B27+E9*1000))</f>
        <v>140000</v>
      </c>
      <c r="F22" s="88" t="s">
        <v>87</v>
      </c>
    </row>
    <row r="23" spans="1:18" s="44" customFormat="1" ht="15" thickBot="1">
      <c r="A23" s="57" t="s">
        <v>75</v>
      </c>
      <c r="B23" s="50">
        <v>40</v>
      </c>
      <c r="C23" s="89" t="s">
        <v>43</v>
      </c>
      <c r="D23" s="85" t="s">
        <v>126</v>
      </c>
      <c r="E23" s="47">
        <v>3.3E-4</v>
      </c>
      <c r="F23" s="47" t="s">
        <v>90</v>
      </c>
    </row>
    <row r="24" spans="1:18" s="44" customFormat="1" ht="15" thickBot="1">
      <c r="C24" s="45"/>
    </row>
    <row r="25" spans="1:18" s="44" customFormat="1" ht="15" thickBot="1">
      <c r="A25" s="54" t="s">
        <v>66</v>
      </c>
      <c r="B25" s="63">
        <f>B6-0.7</f>
        <v>9.3000000000000007</v>
      </c>
      <c r="C25" s="55" t="s">
        <v>67</v>
      </c>
      <c r="D25" s="64">
        <v>3.3E-4</v>
      </c>
      <c r="E25" s="55" t="s">
        <v>68</v>
      </c>
      <c r="F25" s="56">
        <v>0.5</v>
      </c>
      <c r="G25" s="44" t="s">
        <v>54</v>
      </c>
    </row>
    <row r="26" spans="1:18" s="44" customFormat="1" ht="15" thickBot="1">
      <c r="A26" s="54" t="s">
        <v>88</v>
      </c>
      <c r="B26" s="63">
        <v>450000</v>
      </c>
      <c r="C26" s="55" t="s">
        <v>131</v>
      </c>
      <c r="D26" s="64">
        <v>1.6</v>
      </c>
      <c r="E26" s="55" t="s">
        <v>92</v>
      </c>
      <c r="F26" s="56">
        <f>B9*1000*B26/(B9*1000+B26)</f>
        <v>0</v>
      </c>
    </row>
    <row r="27" spans="1:18" ht="15" thickBot="1">
      <c r="A27" s="54" t="s">
        <v>89</v>
      </c>
      <c r="B27" s="63">
        <v>140000</v>
      </c>
      <c r="C27" s="55" t="s">
        <v>132</v>
      </c>
      <c r="D27" s="64">
        <v>1</v>
      </c>
      <c r="E27" s="55" t="s">
        <v>93</v>
      </c>
      <c r="F27" s="56">
        <f>E9*1000*B27/(E9*1000+B27)</f>
        <v>0</v>
      </c>
    </row>
    <row r="30" spans="1:18">
      <c r="A30" s="75" t="s">
        <v>104</v>
      </c>
      <c r="B30" s="75" t="s">
        <v>106</v>
      </c>
      <c r="C30" s="75" t="s">
        <v>105</v>
      </c>
    </row>
    <row r="31" spans="1:18">
      <c r="A31" s="76">
        <v>10</v>
      </c>
      <c r="B31" s="76">
        <v>1.134E-3</v>
      </c>
      <c r="C31" s="76">
        <v>5.1999999999999995E-4</v>
      </c>
    </row>
    <row r="32" spans="1:18">
      <c r="A32" s="76">
        <v>50</v>
      </c>
      <c r="B32" s="76">
        <v>1.2199999999999999E-3</v>
      </c>
      <c r="C32" s="76">
        <v>6.2299999999999996E-4</v>
      </c>
    </row>
    <row r="33" spans="1:3">
      <c r="A33" s="76">
        <v>100</v>
      </c>
      <c r="B33" s="76">
        <v>1.3290000000000001E-3</v>
      </c>
      <c r="C33" s="76">
        <v>7.3200000000000001E-4</v>
      </c>
    </row>
    <row r="34" spans="1:3">
      <c r="A34" s="76">
        <v>500</v>
      </c>
      <c r="B34" s="76">
        <v>2.2070000000000002E-3</v>
      </c>
      <c r="C34" s="76">
        <v>1.712E-3</v>
      </c>
    </row>
    <row r="35" spans="1:3">
      <c r="A35" s="77">
        <v>1000</v>
      </c>
      <c r="B35" s="77">
        <v>3.3059999999999999E-3</v>
      </c>
      <c r="C35" s="76">
        <v>2.9499999999999999E-3</v>
      </c>
    </row>
    <row r="36" spans="1:3">
      <c r="A36" s="58"/>
      <c r="B36" s="58"/>
    </row>
    <row r="37" spans="1:3" ht="15" thickBot="1">
      <c r="A37" s="58"/>
      <c r="B37" s="58"/>
    </row>
    <row r="38" spans="1:3">
      <c r="A38" s="80" t="s">
        <v>110</v>
      </c>
      <c r="B38" s="80" t="s">
        <v>108</v>
      </c>
    </row>
    <row r="39" spans="1:3">
      <c r="A39" s="78" t="s">
        <v>107</v>
      </c>
      <c r="B39" s="78">
        <v>1.1104742789677857E-3</v>
      </c>
    </row>
    <row r="40" spans="1:3" ht="15" thickBot="1">
      <c r="A40" s="79" t="s">
        <v>109</v>
      </c>
      <c r="B40" s="79">
        <v>2.1949569910608874E-6</v>
      </c>
    </row>
    <row r="41" spans="1:3" ht="15" thickBot="1"/>
    <row r="42" spans="1:3">
      <c r="A42" s="80" t="s">
        <v>111</v>
      </c>
      <c r="B42" s="80" t="s">
        <v>108</v>
      </c>
    </row>
    <row r="43" spans="1:3">
      <c r="A43" s="78" t="s">
        <v>107</v>
      </c>
      <c r="B43" s="78">
        <v>4.9300140552088561E-4</v>
      </c>
    </row>
    <row r="44" spans="1:3" ht="15" thickBot="1">
      <c r="A44" s="79" t="s">
        <v>109</v>
      </c>
      <c r="B44" s="79">
        <v>2.4530078146961271E-6</v>
      </c>
    </row>
  </sheetData>
  <mergeCells count="6">
    <mergeCell ref="A15:F15"/>
    <mergeCell ref="A1:F1"/>
    <mergeCell ref="A2:F2"/>
    <mergeCell ref="A3:F3"/>
    <mergeCell ref="A4:F4"/>
    <mergeCell ref="A13:F14"/>
  </mergeCells>
  <phoneticPr fontId="21" type="noConversion"/>
  <pageMargins left="0.7" right="0.7" top="0.75" bottom="0.75" header="0.3" footer="0.3"/>
  <pageSetup paperSize="9" orientation="portrait" horizontalDpi="1200" verticalDpi="12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Language</vt:lpstr>
      <vt:lpstr>configuration</vt:lpstr>
      <vt:lpstr>configuration calculation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2021-01-28T04:15:32Z</dcterms:modified>
</cp:coreProperties>
</file>